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s.tatsuta.co.jp\ttc\システム\disk1\製品\●防災セキュリティ\漏水検知システム\★★営業管理課\漏水\７）行動計画・課内会議\行動計画\2025年度\下期\HPへのQ&amp;A記載\"/>
    </mc:Choice>
  </mc:AlternateContent>
  <xr:revisionPtr revIDLastSave="0" documentId="13_ncr:1_{73F8443F-A84B-42D0-9997-1EC80E84D3BB}" xr6:coauthVersionLast="47" xr6:coauthVersionMax="47" xr10:uidLastSave="{00000000-0000-0000-0000-000000000000}"/>
  <workbookProtection workbookAlgorithmName="SHA-512" workbookHashValue="2QdEYdwIkI2FIEtbRNOI1vEt4swjMKypB55VVLmFrOYp46LLFfby4+3UP7kFu0KQmkL3n3tQBShIM0kK8GzX2A==" workbookSaltValue="VsZ1iyF6dUp88OjQBuZuhg==" workbookSpinCount="100000" lockStructure="1"/>
  <bookViews>
    <workbookView xWindow="-120" yWindow="-120" windowWidth="29040" windowHeight="15720" tabRatio="875" xr2:uid="{4497303A-5269-4489-B109-181AFAB143CF}"/>
  </bookViews>
  <sheets>
    <sheet name="目次" sheetId="14" r:id="rId1"/>
    <sheet name="漏水検知器仕様比較" sheetId="16" r:id="rId2"/>
    <sheet name="検索窓" sheetId="15" r:id="rId3"/>
    <sheet name="製品仕様" sheetId="1" r:id="rId4"/>
    <sheet name="設置・取付け方法" sheetId="2" r:id="rId5"/>
    <sheet name="設定・操作方法" sheetId="3" r:id="rId6"/>
    <sheet name="トラブルシューティング" sheetId="4" r:id="rId7"/>
    <sheet name="組み合わせ表" sheetId="6" r:id="rId8"/>
    <sheet name="ブザー" sheetId="7" r:id="rId9"/>
    <sheet name="後継品一覧" sheetId="8" r:id="rId10"/>
    <sheet name="外部出力接点仕様" sheetId="9" r:id="rId11"/>
    <sheet name="検知目安水量" sheetId="10" r:id="rId12"/>
    <sheet name="計装線" sheetId="11" r:id="rId13"/>
    <sheet name="1回路検知器比較" sheetId="12" r:id="rId14"/>
    <sheet name="イラスト" sheetId="13" r:id="rId15"/>
  </sheets>
  <externalReferences>
    <externalReference r:id="rId16"/>
  </externalReferences>
  <definedNames>
    <definedName name="_xlnm._FilterDatabase" localSheetId="3" hidden="1">製品仕様!$A$1:$B$60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6" l="1"/>
  <c r="J34" i="16"/>
  <c r="J33" i="16"/>
  <c r="J32" i="16"/>
  <c r="J31" i="16"/>
  <c r="J30" i="16"/>
  <c r="J29" i="16"/>
  <c r="J28" i="16"/>
  <c r="J27" i="16"/>
  <c r="J26" i="16"/>
  <c r="J25" i="16"/>
  <c r="J24" i="16"/>
  <c r="J23" i="16"/>
  <c r="J22" i="16"/>
  <c r="J21" i="16"/>
  <c r="J20" i="16"/>
  <c r="J19" i="16"/>
  <c r="J18" i="16"/>
  <c r="J17" i="16"/>
  <c r="J16" i="16"/>
  <c r="J15" i="16"/>
  <c r="C35" i="16"/>
  <c r="C34" i="16"/>
  <c r="C33" i="16"/>
  <c r="C32" i="16"/>
  <c r="C31" i="16"/>
  <c r="C30" i="16"/>
  <c r="C29" i="16"/>
  <c r="C26" i="16"/>
  <c r="C28" i="16"/>
  <c r="C27" i="16"/>
  <c r="C25" i="16"/>
  <c r="C24" i="16"/>
  <c r="C23" i="16"/>
  <c r="C22" i="16"/>
  <c r="C21" i="16"/>
  <c r="C20" i="16"/>
  <c r="C19" i="16"/>
  <c r="C18" i="16"/>
  <c r="C17" i="16"/>
  <c r="C16" i="16"/>
  <c r="C15" i="16"/>
  <c r="A4" i="1"/>
</calcChain>
</file>

<file path=xl/sharedStrings.xml><?xml version="1.0" encoding="utf-8"?>
<sst xmlns="http://schemas.openxmlformats.org/spreadsheetml/2006/main" count="1310" uniqueCount="777">
  <si>
    <t>質問</t>
  </si>
  <si>
    <t>回答</t>
  </si>
  <si>
    <t>AD-AS-1WMにソケットはついていますか。</t>
    <phoneticPr fontId="1"/>
  </si>
  <si>
    <t>AD-AS-1WMに端子カバーはついていますか。</t>
    <phoneticPr fontId="1"/>
  </si>
  <si>
    <t>必要ございません。</t>
    <rPh sb="0" eb="2">
      <t>ヒツヨウ</t>
    </rPh>
    <phoneticPr fontId="1"/>
  </si>
  <si>
    <t>AD-AS-1BMの出力端子側にリレー電源を乗せようと思っています。 AC・DC電源をいくつまで乗せていいですか。</t>
    <rPh sb="48" eb="49">
      <t>ノ</t>
    </rPh>
    <phoneticPr fontId="1"/>
  </si>
  <si>
    <t>AC250V 2.0A／DC 24V 2.0Aとなります。</t>
    <phoneticPr fontId="1"/>
  </si>
  <si>
    <t>AD-AS-1DMについて、DC24Vの電池駆動は可能ですか。</t>
    <phoneticPr fontId="1"/>
  </si>
  <si>
    <t>AD-AS-1C-SRにてアースを繋ぐ端子はありますか。</t>
    <phoneticPr fontId="1"/>
  </si>
  <si>
    <t>センサ接続端子台への入力は可能ですか。</t>
    <phoneticPr fontId="1"/>
  </si>
  <si>
    <t>無電圧A接点の入力は可能です。ただし、機器を漏水センサ接続端子台に接続した場合、接続した機器側に電圧が印可されます（最大AC5V程度）。常時電圧がかかった状態でも機器側に問題ないのであれば接続可能となります。</t>
    <phoneticPr fontId="1"/>
  </si>
  <si>
    <t>一括制御／個別制御の接点それぞれから出力されます。
仮に漏水が発生した場合は、漏水一括接点・異常一括接点・漏水個別接点が同時に動作します。</t>
    <rPh sb="2" eb="4">
      <t>セイギョ</t>
    </rPh>
    <rPh sb="7" eb="9">
      <t>セイギョ</t>
    </rPh>
    <phoneticPr fontId="1"/>
  </si>
  <si>
    <t>漏水と断線の両方のことを「異常」としています。</t>
    <phoneticPr fontId="1"/>
  </si>
  <si>
    <t>警報保持機能をONにしている場合、1か所目の警報を保持します。 
1か所目の漏水箇所のセンサを復旧させ、検知器のランプテスト(警報保持解除)を押した際に2か所目の漏水が発生している場合は警報を発報します。</t>
    <rPh sb="74" eb="75">
      <t>サイ</t>
    </rPh>
    <phoneticPr fontId="1"/>
  </si>
  <si>
    <t>AD-AS-1LCM-Aの取り付け方法を教えてください。</t>
    <rPh sb="20" eb="21">
      <t>オシ</t>
    </rPh>
    <phoneticPr fontId="1"/>
  </si>
  <si>
    <t>基盤を外し、四つ角のへこみに合わせて穴を開け、壁面や筐体の中への取付をお願いします。その後、基盤を戻してください。</t>
    <rPh sb="6" eb="7">
      <t>ヨ</t>
    </rPh>
    <rPh sb="8" eb="9">
      <t>カド</t>
    </rPh>
    <phoneticPr fontId="1"/>
  </si>
  <si>
    <t>AD-AS-1LDMAとAD-BFLの結線方法を教えてください。</t>
    <rPh sb="19" eb="21">
      <t>ケッセン</t>
    </rPh>
    <rPh sb="21" eb="23">
      <t>ホウホウ</t>
    </rPh>
    <rPh sb="24" eb="25">
      <t>オシ</t>
    </rPh>
    <phoneticPr fontId="1"/>
  </si>
  <si>
    <t>127台まで渡り配線可能で、ケーブル最長は1.2kmとなります。AD-AS-1LDMAのみ出力できます。</t>
    <rPh sb="45" eb="47">
      <t>シュツリョク</t>
    </rPh>
    <phoneticPr fontId="1"/>
  </si>
  <si>
    <t>4-20mA出力端子間の抵抗が500Ω以上の時に出力されます。正確には「Err 01」と表示されます。ジャンパ（短絡）するための金具が標準で付属しています。※4-20mA出力を使用するために外さない限りはエラーは出ません。</t>
    <phoneticPr fontId="1"/>
  </si>
  <si>
    <t>位置検知器の全長表示について誤差はありますか。</t>
    <phoneticPr fontId="1"/>
  </si>
  <si>
    <t>精度は1~100m±1mとなっております。</t>
    <phoneticPr fontId="1"/>
  </si>
  <si>
    <t>センサの販売長を教えてください。</t>
    <phoneticPr fontId="1"/>
  </si>
  <si>
    <t>センサ販売単位5,10,15,20,30,40,50,60,70,80,90,100m.-となります。
断線検知端末付センサZ-AD-シリーズは、5,10,15,20m.-となります。</t>
    <rPh sb="3" eb="7">
      <t>ハンバイタンイ</t>
    </rPh>
    <phoneticPr fontId="1"/>
  </si>
  <si>
    <t>センサ敷設長、最大何mですか。</t>
    <rPh sb="3" eb="5">
      <t>フセツ</t>
    </rPh>
    <phoneticPr fontId="1"/>
  </si>
  <si>
    <t>どのくらいの水の量で検知しますか。</t>
    <phoneticPr fontId="1"/>
  </si>
  <si>
    <t>センサは再使用できますか。</t>
    <phoneticPr fontId="1"/>
  </si>
  <si>
    <t>塩化ビニル製のセンサはありますか。</t>
  </si>
  <si>
    <t>取り扱いございません。</t>
    <rPh sb="0" eb="1">
      <t>ト</t>
    </rPh>
    <rPh sb="2" eb="3">
      <t>アツカ</t>
    </rPh>
    <phoneticPr fontId="1"/>
  </si>
  <si>
    <t>塩素が含まれる水の検知はできますか。</t>
    <rPh sb="9" eb="11">
      <t>ケンチ</t>
    </rPh>
    <phoneticPr fontId="1"/>
  </si>
  <si>
    <t>塩素が含まれる液体の検知は未試験となります。塩素が含まれる液体が一度でもセンサに付着しますと、酸によって電極が腐食する可能性がございます。その場合は都度交換していただくか、耐薬液性に優れたセンサを使用して下さい。なお、耐薬液性に優れたセンサでも塩素が含まれる液体の検知は未試験ですので、必要であればサンプルを提供いたします。お客様にて検知可否をテストして頂きますようお願いいたします。</t>
    <rPh sb="32" eb="34">
      <t>イチド</t>
    </rPh>
    <phoneticPr fontId="1"/>
  </si>
  <si>
    <t>純水を検知したいです。おすすめのセンサや組み合わせはありますか。</t>
    <phoneticPr fontId="1"/>
  </si>
  <si>
    <t>標準の検知器／センサにおいても純水（導電率：0.51～0.61μs/cm）の検知は可能です。より早い検出が必要な場合は、検知器「AD-AS-1C-SR」／フラットタイプセンサ「AD-FH」がおすすめです。</t>
    <phoneticPr fontId="1"/>
  </si>
  <si>
    <t>人工透析装の現場で使用したいです。医療向けの漏水センサはありますか。</t>
    <rPh sb="6" eb="8">
      <t>ゲンバ</t>
    </rPh>
    <rPh sb="9" eb="11">
      <t>シヨウ</t>
    </rPh>
    <phoneticPr fontId="1"/>
  </si>
  <si>
    <t>AD-HS(発色タイプ)について、色が付くと使用不可ですか。</t>
    <phoneticPr fontId="1"/>
  </si>
  <si>
    <t>AD-BRSとAD-BRS-Sの使い分けはありますか。</t>
    <phoneticPr fontId="1"/>
  </si>
  <si>
    <t>下記の通りとなります。
AD-BRS：建物への施工（床面、配管等）
AD-BRS-S：機器への組み込み</t>
    <rPh sb="0" eb="2">
      <t>カキ</t>
    </rPh>
    <rPh sb="3" eb="4">
      <t>トオ</t>
    </rPh>
    <phoneticPr fontId="1"/>
  </si>
  <si>
    <t>AD-LSやAD-BFLは、水に濡れた時に赤色に発色しますか。</t>
    <rPh sb="14" eb="15">
      <t>ミズ</t>
    </rPh>
    <rPh sb="16" eb="17">
      <t>ヌ</t>
    </rPh>
    <rPh sb="19" eb="20">
      <t>トキ</t>
    </rPh>
    <rPh sb="24" eb="26">
      <t>ハッショク</t>
    </rPh>
    <phoneticPr fontId="1"/>
  </si>
  <si>
    <t>位置検知タイプセンサは発色しません。 なお、AD-LSは内部被覆が外部から透けることにより変色します。 AD-BFLは外部編組材質特性により、外部から内部編組の色の確認を行うことはできません。</t>
    <rPh sb="0" eb="2">
      <t>イチ</t>
    </rPh>
    <rPh sb="2" eb="4">
      <t>ケンチ</t>
    </rPh>
    <rPh sb="11" eb="13">
      <t>ハッショク</t>
    </rPh>
    <phoneticPr fontId="1"/>
  </si>
  <si>
    <t>AD-BFLとZT-L2の結線方法を教えてください。</t>
    <rPh sb="13" eb="15">
      <t>ケッセン</t>
    </rPh>
    <rPh sb="18" eb="19">
      <t>オシ</t>
    </rPh>
    <phoneticPr fontId="1"/>
  </si>
  <si>
    <t>断線検知端末は必要ですか。</t>
    <phoneticPr fontId="1"/>
  </si>
  <si>
    <t>断線検知を行わない場合は不要です。その場合、検知器側で”断線検知なし”の設定およびセンサ末端を2芯のケーブルが触れ合わないよう絶縁テープで処理をお願いします。※断線検知端末が必須の検知器もございますのでご注意ください。</t>
    <rPh sb="44" eb="46">
      <t>マッタン</t>
    </rPh>
    <rPh sb="48" eb="49">
      <t>シン</t>
    </rPh>
    <rPh sb="55" eb="56">
      <t>フ</t>
    </rPh>
    <rPh sb="57" eb="58">
      <t>ア</t>
    </rPh>
    <rPh sb="63" eb="65">
      <t>ゼツエン</t>
    </rPh>
    <rPh sb="69" eb="71">
      <t>ショリ</t>
    </rPh>
    <rPh sb="73" eb="74">
      <t>ネガ</t>
    </rPh>
    <rPh sb="80" eb="86">
      <t>ダンセンケンチタンマツ</t>
    </rPh>
    <rPh sb="87" eb="89">
      <t>ヒッス</t>
    </rPh>
    <rPh sb="90" eb="93">
      <t>ケンチキ</t>
    </rPh>
    <rPh sb="102" eb="104">
      <t>チュウイ</t>
    </rPh>
    <phoneticPr fontId="1"/>
  </si>
  <si>
    <t>断線検知端末に圧着スリーブは一緒に梱包されていますか。</t>
    <phoneticPr fontId="1"/>
  </si>
  <si>
    <t>断線検知端末の再利用はできますか。</t>
    <phoneticPr fontId="1"/>
  </si>
  <si>
    <t>多芯ケーブルでの配線は可能でしょうか。</t>
    <rPh sb="11" eb="13">
      <t>カノウ</t>
    </rPh>
    <phoneticPr fontId="1"/>
  </si>
  <si>
    <t>多芯ケーブルでの配線は可能となります。</t>
    <phoneticPr fontId="1"/>
  </si>
  <si>
    <t>商品選定に必要な情報を教えてください。</t>
    <phoneticPr fontId="1"/>
  </si>
  <si>
    <t>PSEマークの取得はしておりません。</t>
    <phoneticPr fontId="1"/>
  </si>
  <si>
    <t>検知器の外部出力接点で電磁弁と繋げることは可能ですか。</t>
  </si>
  <si>
    <t>電圧は三相・単相どちらでも大丈夫ですか。</t>
  </si>
  <si>
    <t>特に指定はございません。</t>
    <phoneticPr fontId="1"/>
  </si>
  <si>
    <t>MSDS/SDS/安全データシートを取得したいです。</t>
    <rPh sb="18" eb="20">
      <t>シュトク</t>
    </rPh>
    <phoneticPr fontId="1"/>
  </si>
  <si>
    <t>弊社製品は全て完成品の為、SDSの対象外となります。</t>
    <rPh sb="0" eb="2">
      <t>ヘイシャ</t>
    </rPh>
    <phoneticPr fontId="1"/>
  </si>
  <si>
    <t>連続使用温度 ６０℃以下です。材料自体の耐熱温度はセンサによって異なりますので仕様書をご確認ください。</t>
    <rPh sb="15" eb="19">
      <t>ザイリョウジタイ</t>
    </rPh>
    <rPh sb="20" eb="24">
      <t>タイネツオンド</t>
    </rPh>
    <rPh sb="32" eb="33">
      <t>コト</t>
    </rPh>
    <rPh sb="39" eb="42">
      <t>シヨウショ</t>
    </rPh>
    <rPh sb="44" eb="46">
      <t>カクニン</t>
    </rPh>
    <phoneticPr fontId="1"/>
  </si>
  <si>
    <t>X線室(シールドルーム内)に設置することに問題はないでしょうか。</t>
  </si>
  <si>
    <t>・通常時（漏水が発生していない時）：0に近い値
・漏水発生時：無限大（O.Lのような表示）
となります。</t>
    <phoneticPr fontId="1"/>
  </si>
  <si>
    <t>警報時の対応手順を教えてください。</t>
    <rPh sb="9" eb="10">
      <t>オシ</t>
    </rPh>
    <phoneticPr fontId="1"/>
  </si>
  <si>
    <t>海水がかかってしまった場合は、センサ内部に水以外の成分が残留し、高温高湿度下においてセンサ電極間の低下を引き起こし誤報を発報する可能性がありますのでお取替えをお勧めします。</t>
    <rPh sb="75" eb="77">
      <t>トリカ</t>
    </rPh>
    <rPh sb="80" eb="81">
      <t>スス</t>
    </rPh>
    <phoneticPr fontId="1"/>
  </si>
  <si>
    <t>一般的には下記にような原因が考えられます。
・目視で確認できない微量の水で反応している可能性
・薬液付着後、内部に成分が残留することによる誤報の可能性 　
・埃、コンクリート粉、金属粉・金属面に発生した錆等の付着により誤動作する可能性
・洗剤が混ざった水等を吸水したことでセンサ内部に洗剤の成分が残留し湿度の影響によりセンサ電極間抵抗値が下がっている可能性
・検知器本体の老朽化による誤報の可能性（耐用年数は5年～7年となります。）</t>
    <rPh sb="0" eb="3">
      <t>イッパンテキ</t>
    </rPh>
    <rPh sb="5" eb="7">
      <t>カキ</t>
    </rPh>
    <rPh sb="11" eb="13">
      <t>ゲンイン</t>
    </rPh>
    <rPh sb="14" eb="15">
      <t>カンガ</t>
    </rPh>
    <rPh sb="192" eb="194">
      <t>ゴホウ</t>
    </rPh>
    <rPh sb="195" eb="198">
      <t>カノウセイ</t>
    </rPh>
    <rPh sb="199" eb="203">
      <t>タイヨウネンスウ</t>
    </rPh>
    <rPh sb="205" eb="206">
      <t>ネン</t>
    </rPh>
    <rPh sb="208" eb="209">
      <t>ネン</t>
    </rPh>
    <phoneticPr fontId="1"/>
  </si>
  <si>
    <t>センサー末端が短絡していないか確認をお願いします。
・断線検知端末が付いている場合はきちんと圧着しているかどうかをご確認ください。
・断線検知端末が付いていない場合は絶縁処理がきちんとできているかどうかのご確認をいただき、且つ検知器本体で「断線を監視しない」設定に切り替え済かをご確認下さい。
※断線検知端末が必須の検知器もございます。ご注意下さい。</t>
    <rPh sb="58" eb="60">
      <t>カクニン</t>
    </rPh>
    <rPh sb="103" eb="105">
      <t>カクニン</t>
    </rPh>
    <rPh sb="111" eb="112">
      <t>カ</t>
    </rPh>
    <rPh sb="113" eb="118">
      <t>ケンチキホンタイ</t>
    </rPh>
    <rPh sb="120" eb="122">
      <t>ダンセン</t>
    </rPh>
    <rPh sb="123" eb="125">
      <t>カンシ</t>
    </rPh>
    <rPh sb="129" eb="131">
      <t>セッテイ</t>
    </rPh>
    <rPh sb="132" eb="133">
      <t>キ</t>
    </rPh>
    <rPh sb="134" eb="135">
      <t>カ</t>
    </rPh>
    <rPh sb="169" eb="171">
      <t>チュウイ</t>
    </rPh>
    <phoneticPr fontId="1"/>
  </si>
  <si>
    <t>薄い緑っぽく変色した緑青は電極間に導電体が介在することとなりますので、誤報の原因になりえます。
錆、赤サビはセンサに付着しますと同様の理由で誤報の原因となりえます。</t>
    <phoneticPr fontId="1"/>
  </si>
  <si>
    <t>直接つなぐことは可能ですが、計装線をご使用いただく方が望ましいです。</t>
  </si>
  <si>
    <t>床下配線や暗所への設置は可能でしょうか。</t>
  </si>
  <si>
    <t>発生源からの距離をとることができれば問題ないと考えております。
実際にご使用いただいている事例もございます。</t>
    <phoneticPr fontId="1"/>
  </si>
  <si>
    <t>弊社漏水検知システムは屋内仕様となり、屋外での使用には対応しておりません。</t>
    <phoneticPr fontId="1"/>
  </si>
  <si>
    <t>不具合品以外の返品は不可となります。ご了承ください。</t>
    <rPh sb="0" eb="4">
      <t>フグアイヒン</t>
    </rPh>
    <rPh sb="4" eb="6">
      <t>イガイ</t>
    </rPh>
    <rPh sb="7" eb="9">
      <t>ヘンピン</t>
    </rPh>
    <rPh sb="10" eb="12">
      <t>フカ</t>
    </rPh>
    <rPh sb="19" eb="21">
      <t>リョウショウ</t>
    </rPh>
    <phoneticPr fontId="1"/>
  </si>
  <si>
    <t>電源線は、使用電圧に耐えられるものであれば特に指定はございません。</t>
    <phoneticPr fontId="1"/>
  </si>
  <si>
    <t>未対応となります。</t>
    <rPh sb="0" eb="3">
      <t>ミタイオウ</t>
    </rPh>
    <phoneticPr fontId="1"/>
  </si>
  <si>
    <t>AD-AS-1AM</t>
    <phoneticPr fontId="1"/>
  </si>
  <si>
    <t>センサー</t>
    <phoneticPr fontId="1"/>
  </si>
  <si>
    <t>端末</t>
    <rPh sb="0" eb="2">
      <t>タンマツ</t>
    </rPh>
    <phoneticPr fontId="1"/>
  </si>
  <si>
    <t>感度</t>
    <rPh sb="0" eb="2">
      <t>カンド</t>
    </rPh>
    <phoneticPr fontId="1"/>
  </si>
  <si>
    <t>警報ブザー</t>
    <rPh sb="0" eb="2">
      <t>ケイホウ</t>
    </rPh>
    <phoneticPr fontId="1"/>
  </si>
  <si>
    <t>調整方法</t>
    <rPh sb="0" eb="4">
      <t>チョウセイホウホウ</t>
    </rPh>
    <phoneticPr fontId="1"/>
  </si>
  <si>
    <t>備考</t>
    <rPh sb="0" eb="2">
      <t>ビコウ</t>
    </rPh>
    <phoneticPr fontId="1"/>
  </si>
  <si>
    <t>消音可否</t>
    <rPh sb="0" eb="2">
      <t>ショウオン</t>
    </rPh>
    <rPh sb="2" eb="4">
      <t>カヒ</t>
    </rPh>
    <phoneticPr fontId="1"/>
  </si>
  <si>
    <t>消音方法</t>
    <rPh sb="0" eb="2">
      <t>ショウオン</t>
    </rPh>
    <rPh sb="2" eb="4">
      <t>ホウホウ</t>
    </rPh>
    <phoneticPr fontId="1"/>
  </si>
  <si>
    <t>ZT-2</t>
    <phoneticPr fontId="1"/>
  </si>
  <si>
    <t>0~6</t>
    <phoneticPr fontId="1"/>
  </si>
  <si>
    <t>ブザー音量調節VRにて</t>
    <rPh sb="3" eb="5">
      <t>オンリョウ</t>
    </rPh>
    <rPh sb="5" eb="7">
      <t>チョウセツ</t>
    </rPh>
    <phoneticPr fontId="1"/>
  </si>
  <si>
    <t>可</t>
    <rPh sb="0" eb="1">
      <t>カ</t>
    </rPh>
    <phoneticPr fontId="1"/>
  </si>
  <si>
    <t>機能設定スイッチDSW1-1をOFF</t>
    <rPh sb="0" eb="2">
      <t>キノウ</t>
    </rPh>
    <rPh sb="2" eb="4">
      <t>セッテイ</t>
    </rPh>
    <phoneticPr fontId="1"/>
  </si>
  <si>
    <t>AD-PA-N,AD-PA-R</t>
    <phoneticPr fontId="1"/>
  </si>
  <si>
    <t>-</t>
    <phoneticPr fontId="1"/>
  </si>
  <si>
    <t>AD-AS-5DRM,AD-AS-10DRM</t>
    <phoneticPr fontId="1"/>
  </si>
  <si>
    <t>ZT-B</t>
    <phoneticPr fontId="1"/>
  </si>
  <si>
    <t>7~9</t>
    <phoneticPr fontId="1"/>
  </si>
  <si>
    <t>AD-AS-1WM</t>
    <phoneticPr fontId="1"/>
  </si>
  <si>
    <t>ディスプレイユニットのブザー音量調整ＶＲにて</t>
    <phoneticPr fontId="1"/>
  </si>
  <si>
    <t>最大ボリューム：
10cmのFASTモードで78dB程度、SLOWモードで74dB程度
30cmのFASTモードで68dB程度、SLOWモードで63dB程度
最小ボリューム：
10cmのFASTモードで45dB程度、SLOWモードで45dB程度
30cmのFASTモードで39dB程度、SLOWモードで40dB程度</t>
    <phoneticPr fontId="1"/>
  </si>
  <si>
    <t>動作設定用スイッチSW2-8をON</t>
    <phoneticPr fontId="1"/>
  </si>
  <si>
    <t>L,M,H</t>
    <phoneticPr fontId="1"/>
  </si>
  <si>
    <t>H</t>
    <phoneticPr fontId="1"/>
  </si>
  <si>
    <t>不可</t>
    <rPh sb="0" eb="2">
      <t>フカ</t>
    </rPh>
    <phoneticPr fontId="1"/>
  </si>
  <si>
    <t>動作設定スイッチの1をON</t>
    <phoneticPr fontId="1"/>
  </si>
  <si>
    <t>SH</t>
    <phoneticPr fontId="1"/>
  </si>
  <si>
    <t>AD-AS-1BM</t>
    <phoneticPr fontId="1"/>
  </si>
  <si>
    <t>L,M</t>
    <phoneticPr fontId="1"/>
  </si>
  <si>
    <t>AD-PA-R</t>
    <phoneticPr fontId="1"/>
  </si>
  <si>
    <t>M</t>
    <phoneticPr fontId="1"/>
  </si>
  <si>
    <t>※AD-PA-Nはご使用できません</t>
    <rPh sb="10" eb="12">
      <t>シヨウ</t>
    </rPh>
    <phoneticPr fontId="1"/>
  </si>
  <si>
    <t>AD-AS-1DM</t>
    <phoneticPr fontId="1"/>
  </si>
  <si>
    <t>AD-PA-N</t>
    <phoneticPr fontId="1"/>
  </si>
  <si>
    <t>H,SH</t>
    <phoneticPr fontId="1"/>
  </si>
  <si>
    <t>AD-AS-1C-SR</t>
    <phoneticPr fontId="1"/>
  </si>
  <si>
    <t>ZT-SR</t>
    <phoneticPr fontId="1"/>
  </si>
  <si>
    <t>2.0～14.0kΩ</t>
    <phoneticPr fontId="1"/>
  </si>
  <si>
    <t>14.0kΩ</t>
    <phoneticPr fontId="1"/>
  </si>
  <si>
    <t>AD-AS-1LCM-A</t>
    <phoneticPr fontId="1"/>
  </si>
  <si>
    <t>AD-LS</t>
    <phoneticPr fontId="1"/>
  </si>
  <si>
    <t>ZT-L2</t>
    <phoneticPr fontId="1"/>
  </si>
  <si>
    <t>L,M,H,SH</t>
    <phoneticPr fontId="1"/>
  </si>
  <si>
    <t>AD-AS-1LDMA</t>
    <phoneticPr fontId="1"/>
  </si>
  <si>
    <t>終売品</t>
    <rPh sb="0" eb="3">
      <t>シュウバイヒン</t>
    </rPh>
    <phoneticPr fontId="1"/>
  </si>
  <si>
    <t>後継品</t>
    <rPh sb="0" eb="3">
      <t>コウケイヒン</t>
    </rPh>
    <phoneticPr fontId="1"/>
  </si>
  <si>
    <t>AD-AS-1LCM</t>
    <phoneticPr fontId="1"/>
  </si>
  <si>
    <t>0mもしくは1mとなります。マイナスの表示にはなりません。</t>
    <phoneticPr fontId="1"/>
  </si>
  <si>
    <t>AD-AS-1WMにソケットはついておりませんが、検知器自体がDINレールに取り付けられる仕様になっております。</t>
    <phoneticPr fontId="1"/>
  </si>
  <si>
    <t>終売品→後継品について教えてください。</t>
    <rPh sb="0" eb="3">
      <t>シュウバイヒン</t>
    </rPh>
    <rPh sb="4" eb="7">
      <t>コウケイヒン</t>
    </rPh>
    <rPh sb="11" eb="12">
      <t>オシ</t>
    </rPh>
    <phoneticPr fontId="1"/>
  </si>
  <si>
    <t>端子カバーは付属しておりません。</t>
    <phoneticPr fontId="1"/>
  </si>
  <si>
    <t>電源は仕様書記載通り、以下を満たすものであれば使用可能です。
定格電圧：DC24V（変動範囲DC21.6～26.4V）消費電力：3VA以下
ただし、固定配線を推奨しておりますので、待機電流等、電池を想定したお問い合わせにはお答えいたしかねます。また、設計思想として電池駆動は想定しておりません。</t>
    <rPh sb="42" eb="44">
      <t>ヘンドウ</t>
    </rPh>
    <rPh sb="44" eb="46">
      <t>ハンイ</t>
    </rPh>
    <phoneticPr fontId="1"/>
  </si>
  <si>
    <t>AD-AS-1DMには黒色の土台（ソケット）および保持金具が付属しております。</t>
    <rPh sb="30" eb="32">
      <t>フゾク</t>
    </rPh>
    <phoneticPr fontId="1"/>
  </si>
  <si>
    <t>アース端子がございませんので、アースは未接続となります。</t>
    <phoneticPr fontId="1"/>
  </si>
  <si>
    <t>CPUユニット左側にあり、上は一括制御、下は個別制御(各センサ毎)となります。個別制御の場合、各数字がCPUユニット右側のセンサと呼応しております。</t>
    <rPh sb="17" eb="19">
      <t>セイギョ</t>
    </rPh>
    <rPh sb="22" eb="24">
      <t>コベツ</t>
    </rPh>
    <rPh sb="24" eb="26">
      <t>セイギョ</t>
    </rPh>
    <rPh sb="39" eb="41">
      <t>コベツ</t>
    </rPh>
    <rPh sb="41" eb="43">
      <t>セイギョ</t>
    </rPh>
    <rPh sb="44" eb="46">
      <t>バアイ</t>
    </rPh>
    <phoneticPr fontId="1"/>
  </si>
  <si>
    <t>出力仕様</t>
    <phoneticPr fontId="1"/>
  </si>
  <si>
    <t>AD-AS-1WM</t>
  </si>
  <si>
    <t>AD-AS-5DRM（AD-AS-10DRM）</t>
    <phoneticPr fontId="1"/>
  </si>
  <si>
    <t>抵抗負荷</t>
    <rPh sb="0" eb="2">
      <t>テイコウ</t>
    </rPh>
    <rPh sb="2" eb="4">
      <t>フカ</t>
    </rPh>
    <phoneticPr fontId="1"/>
  </si>
  <si>
    <t xml:space="preserve">AC250V　2.0A 
DC24V　2.0A </t>
    <phoneticPr fontId="1"/>
  </si>
  <si>
    <t xml:space="preserve">AC125V　0.4A 
DC30V　2.0A </t>
    <phoneticPr fontId="1"/>
  </si>
  <si>
    <t xml:space="preserve">AC250V　6.0A 
DC30V　6.0A </t>
    <phoneticPr fontId="1"/>
  </si>
  <si>
    <t>AC125V　 0.5A
DC30V　2.0A</t>
    <phoneticPr fontId="1"/>
  </si>
  <si>
    <t>AC125V　0.4A
DC30V　2.0A</t>
    <phoneticPr fontId="1"/>
  </si>
  <si>
    <t>検知器の外部出力仕様を教えてください。</t>
    <rPh sb="0" eb="3">
      <t>ケンチキ</t>
    </rPh>
    <rPh sb="4" eb="6">
      <t>ガイブ</t>
    </rPh>
    <rPh sb="11" eb="12">
      <t>オシ</t>
    </rPh>
    <phoneticPr fontId="1"/>
  </si>
  <si>
    <t>位置検知器において端末は必須ですか。</t>
    <rPh sb="9" eb="11">
      <t>タンマツ</t>
    </rPh>
    <phoneticPr fontId="1"/>
  </si>
  <si>
    <t>必須となっております。型式は ZT‑L2 でございます。</t>
    <phoneticPr fontId="1"/>
  </si>
  <si>
    <t>センサ単体で100m以内となります。
※位置検知器AD-AS-1LCM-A:250m以内、位置検知器AD-AS-1LDMA:400m以内となります。</t>
    <rPh sb="20" eb="25">
      <t>イチケンチキ</t>
    </rPh>
    <rPh sb="42" eb="44">
      <t>イナイ</t>
    </rPh>
    <rPh sb="45" eb="50">
      <t>イチケンチキ</t>
    </rPh>
    <rPh sb="66" eb="68">
      <t>イナイ</t>
    </rPh>
    <phoneticPr fontId="1"/>
  </si>
  <si>
    <t>センサ</t>
    <phoneticPr fontId="1"/>
  </si>
  <si>
    <t>検知感度</t>
    <rPh sb="0" eb="2">
      <t>ケンチ</t>
    </rPh>
    <rPh sb="2" eb="4">
      <t>カンド</t>
    </rPh>
    <phoneticPr fontId="1"/>
  </si>
  <si>
    <t>センサ濡れ長さ60～90mm（参考水量：14～18ml）</t>
    <phoneticPr fontId="1"/>
  </si>
  <si>
    <t>AD-BFL</t>
    <phoneticPr fontId="1"/>
  </si>
  <si>
    <t>AD-FH,AD-FH-S,AD-BFS</t>
    <phoneticPr fontId="1"/>
  </si>
  <si>
    <t>AD-PA-N,AD-PA-R</t>
    <phoneticPr fontId="1"/>
  </si>
  <si>
    <t>水位10mm以上</t>
    <rPh sb="0" eb="2">
      <t>スイイ</t>
    </rPh>
    <rPh sb="6" eb="8">
      <t>イジョウ</t>
    </rPh>
    <phoneticPr fontId="1"/>
  </si>
  <si>
    <t>AD-S,AD-RS,AD-HS,AD-BRS,
AD-BRS-S,AD-LS,AD-BRL</t>
    <phoneticPr fontId="1"/>
  </si>
  <si>
    <t>センサはどんなものを使ったらいいですか。</t>
    <phoneticPr fontId="1"/>
  </si>
  <si>
    <t>人工透析装置専用としての漏水検知システムはございませんが、人工透析用途としては採用の実績があり、耐薬液性センサAD-FH-S 、AD-BFSをご使用いただいております。交換が必要にはなりますが、AD-FHも採用がございます。</t>
    <rPh sb="50" eb="51">
      <t>エキ</t>
    </rPh>
    <rPh sb="51" eb="52">
      <t>セイ</t>
    </rPh>
    <phoneticPr fontId="1"/>
  </si>
  <si>
    <t>センサ</t>
    <phoneticPr fontId="1"/>
  </si>
  <si>
    <t>センサに計装線を繋ぐ場合、計装線は最大何mまで接続できますか。</t>
    <rPh sb="13" eb="16">
      <t>ケイソウセン</t>
    </rPh>
    <rPh sb="17" eb="19">
      <t>サイダイ</t>
    </rPh>
    <rPh sb="23" eb="25">
      <t>セツゾク</t>
    </rPh>
    <phoneticPr fontId="1"/>
  </si>
  <si>
    <t>計装線サイズ</t>
    <rPh sb="0" eb="3">
      <t>ケイソウセン</t>
    </rPh>
    <phoneticPr fontId="1"/>
  </si>
  <si>
    <t>最大接続長</t>
    <rPh sb="0" eb="2">
      <t>サイダイ</t>
    </rPh>
    <rPh sb="2" eb="5">
      <t>セツゾクチョウ</t>
    </rPh>
    <phoneticPr fontId="1"/>
  </si>
  <si>
    <t>備考</t>
    <rPh sb="0" eb="2">
      <t>ビコウ</t>
    </rPh>
    <phoneticPr fontId="1"/>
  </si>
  <si>
    <t>CPEV-S</t>
  </si>
  <si>
    <t>単線　Φ0.65～0.9
撚線　0.3～0.5m㎡</t>
    <rPh sb="0" eb="2">
      <t>タンセン</t>
    </rPh>
    <rPh sb="13" eb="15">
      <t>ヨリセン</t>
    </rPh>
    <phoneticPr fontId="1"/>
  </si>
  <si>
    <t>単線　Φ0.9以上
撚線　0.75m㎡以上</t>
    <rPh sb="0" eb="2">
      <t>タンセン</t>
    </rPh>
    <rPh sb="7" eb="9">
      <t>イジョウ</t>
    </rPh>
    <rPh sb="10" eb="12">
      <t>ヨリセン</t>
    </rPh>
    <rPh sb="19" eb="21">
      <t>イジョウ</t>
    </rPh>
    <phoneticPr fontId="1"/>
  </si>
  <si>
    <t>100m以内　※</t>
    <rPh sb="4" eb="6">
      <t>イナイ</t>
    </rPh>
    <phoneticPr fontId="1"/>
  </si>
  <si>
    <t>1,000m以内　※</t>
    <rPh sb="6" eb="8">
      <t>イナイ</t>
    </rPh>
    <phoneticPr fontId="1"/>
  </si>
  <si>
    <t>CPEV、AE,CVVS等</t>
    <phoneticPr fontId="1"/>
  </si>
  <si>
    <t>圧着スリーブは商品とともに同梱しております。</t>
    <phoneticPr fontId="1"/>
  </si>
  <si>
    <t>再利用は可能でございます。</t>
    <rPh sb="0" eb="3">
      <t>サイリヨウ</t>
    </rPh>
    <phoneticPr fontId="1"/>
  </si>
  <si>
    <t>最大音圧70dB/30㎝
(メ－カ－カタログ値)</t>
    <phoneticPr fontId="1"/>
  </si>
  <si>
    <t xml:space="preserve">平均音圧 90db /10cm
(メ－カ－カタログ値) </t>
    <phoneticPr fontId="1"/>
  </si>
  <si>
    <t>ー</t>
    <phoneticPr fontId="1"/>
  </si>
  <si>
    <t>漏水　1C×1点
断線　1C×1点</t>
    <rPh sb="7" eb="8">
      <t>テン</t>
    </rPh>
    <rPh sb="16" eb="17">
      <t>テン</t>
    </rPh>
    <phoneticPr fontId="1"/>
  </si>
  <si>
    <t xml:space="preserve">漏水　1C×1点
断線　1A×1点 </t>
    <phoneticPr fontId="1"/>
  </si>
  <si>
    <t>延長する計装線・ケーブルの種別に指定はありますか。</t>
    <phoneticPr fontId="1"/>
  </si>
  <si>
    <t>検知器・センサの耐用年数（寿命）はございますか。</t>
    <phoneticPr fontId="1"/>
  </si>
  <si>
    <t>PSEマークの取得はしていますか。</t>
    <phoneticPr fontId="1"/>
  </si>
  <si>
    <t>弊社にて取り扱いの検知器全てに外部出力接点が付いておりますので、電磁弁と繋げることは原則可能です。ただし、接点の種類（A接点・B接点・C接点）が検知器によって異なりますので、検知器の種類及び電磁弁の型番によって接続可否/接続方法が異なります。
まずは電磁弁の型番を選定頂き弊社へご連絡頂けましたら接続可否/接続方法をご案内いたします。なお、検知器の種類によっては定格負荷の関係上、接続時に間にリレーを挟む必要がある場合もございます。
同様に、電磁弁ではなく電動弁の場合、検知器の定格負荷の関係上、接続時に間にリレーを挟む必要がある場合もございます。</t>
    <phoneticPr fontId="1"/>
  </si>
  <si>
    <t>リチウム電池もしくはニッケル電池が付属されていますか。</t>
    <phoneticPr fontId="1"/>
  </si>
  <si>
    <t>耐熱性について教えてください。</t>
    <rPh sb="7" eb="8">
      <t>オシ</t>
    </rPh>
    <phoneticPr fontId="1"/>
  </si>
  <si>
    <t>検知器の外部出力の抵抗値はどのような値になりますか。</t>
    <rPh sb="18" eb="19">
      <t>アタイ</t>
    </rPh>
    <phoneticPr fontId="1"/>
  </si>
  <si>
    <t>検知器にログを残す機能はありますか。</t>
    <phoneticPr fontId="1"/>
  </si>
  <si>
    <t>全ての検知器において、ログを残す機能はございません。</t>
    <phoneticPr fontId="1"/>
  </si>
  <si>
    <t>腐食の原因となりますので、お控えいただきますようお願いいたします。</t>
    <phoneticPr fontId="1"/>
  </si>
  <si>
    <t>超純水の検知は可能ですか。</t>
    <phoneticPr fontId="1"/>
  </si>
  <si>
    <t>圧着スリーブの推奨品はありますか。</t>
    <phoneticPr fontId="1"/>
  </si>
  <si>
    <t>特に推奨品はございません。計装線・ケーブルがスリーブ内に収まっていれば問題ございません。</t>
    <rPh sb="13" eb="16">
      <t>ケイソウセン</t>
    </rPh>
    <phoneticPr fontId="1"/>
  </si>
  <si>
    <t>高湿度下でも使用できますか。</t>
    <phoneticPr fontId="1"/>
  </si>
  <si>
    <t>温度60℃、湿度95%RHの雰囲気でも電極間交流抵抗は、100Ω以上/100m あり、高湿度下での使用も問題ございません。ただし、湿度のパーセンテージに関わらずセンサーを取り付けている壁や床などに付着した結露水が滴下すると反応いたします。センサー自体が結露することはございません。</t>
    <rPh sb="98" eb="100">
      <t>フチャク</t>
    </rPh>
    <rPh sb="102" eb="105">
      <t>ケツロスイ</t>
    </rPh>
    <phoneticPr fontId="1"/>
  </si>
  <si>
    <t>センサが長時間水に濡れた状態でも問題ないでしょうか。</t>
    <phoneticPr fontId="1"/>
  </si>
  <si>
    <t>長期間センサが水に濡れた状態が続きますと、電極に緑青が発生し電極間の短絡を引き起こす可能性があり、不具合の原因となります。センサの濡れた個所をふき取るなど乾燥させて、実際に再度水を濡らして発報するかのテストを行ってください。</t>
    <phoneticPr fontId="1"/>
  </si>
  <si>
    <t>外部機器（電磁弁以外）と接続は可能でしょうか。</t>
    <phoneticPr fontId="1"/>
  </si>
  <si>
    <t>他社製品との相互性はありますか。</t>
    <phoneticPr fontId="1"/>
  </si>
  <si>
    <t>位置検知器で専用センサ以外を接続することは可能ですか。</t>
    <phoneticPr fontId="1"/>
  </si>
  <si>
    <t>磁場がある部屋の天井内で使用する場合、影響はありますか。</t>
    <phoneticPr fontId="1"/>
  </si>
  <si>
    <t>屋外での使用は可能ですか。</t>
    <phoneticPr fontId="1"/>
  </si>
  <si>
    <t>防爆に対応していますか。</t>
    <phoneticPr fontId="1"/>
  </si>
  <si>
    <t>感度調整後、電源の入れ直しは必要ですか。</t>
    <rPh sb="2" eb="4">
      <t>チョウセイ</t>
    </rPh>
    <rPh sb="4" eb="5">
      <t>ゴ</t>
    </rPh>
    <phoneticPr fontId="1"/>
  </si>
  <si>
    <t>位置検知器　Modbus(RS-485)の渡り配線について教えてください。</t>
    <rPh sb="0" eb="5">
      <t>イチケンチキ</t>
    </rPh>
    <rPh sb="29" eb="30">
      <t>オシ</t>
    </rPh>
    <phoneticPr fontId="1"/>
  </si>
  <si>
    <t>センサを分岐して敷設してもいいですか。</t>
    <rPh sb="8" eb="10">
      <t>フセツ</t>
    </rPh>
    <phoneticPr fontId="1"/>
  </si>
  <si>
    <t>ビスで固定するための穴になります。薄い樹脂の幕がありますので、樹脂を突き破りながらビスで固定していきます。ビス止めできない場合は両面テープで止めることも可能です。</t>
    <rPh sb="70" eb="71">
      <t>ト</t>
    </rPh>
    <rPh sb="76" eb="78">
      <t>カノウ</t>
    </rPh>
    <phoneticPr fontId="1"/>
  </si>
  <si>
    <t>AD-AS-1LDMAとAD-BFLの結線方法は下記の通りです。
・センサ端子台「絶縁線」⇔青色（ＦＥＰ絶縁電線(青色)／導体：錫メッキ軟銅撚り線）
・センサ端子台「抵抗線」⇔細い黒色（導電ETFE被覆(黒色)／導体：錫メッキ軟銅撚り線）
・センサ端子台「編組線」⇔太い黒色（ＦＥＰ絶縁電線 (青色)／ 導体：錫メッキ軟銅撚り線）
・黄色（ETFE絶縁電線・導体：錫メッキ軟銅線）は接続いたしません。</t>
    <rPh sb="19" eb="21">
      <t>ケッセン</t>
    </rPh>
    <rPh sb="21" eb="23">
      <t>ホウホウ</t>
    </rPh>
    <rPh sb="24" eb="26">
      <t>カキ</t>
    </rPh>
    <rPh sb="27" eb="28">
      <t>トオ</t>
    </rPh>
    <rPh sb="47" eb="48">
      <t>イロ</t>
    </rPh>
    <rPh sb="57" eb="59">
      <t>アオイロ</t>
    </rPh>
    <rPh sb="79" eb="82">
      <t>タンシダイ</t>
    </rPh>
    <rPh sb="91" eb="92">
      <t>イロ</t>
    </rPh>
    <rPh sb="102" eb="103">
      <t>クロ</t>
    </rPh>
    <rPh sb="103" eb="104">
      <t>イロ</t>
    </rPh>
    <rPh sb="135" eb="136">
      <t>イロ</t>
    </rPh>
    <phoneticPr fontId="1"/>
  </si>
  <si>
    <t>SP-1SFはセンサを固定する際に浮かずに固定できますか。</t>
    <phoneticPr fontId="1"/>
  </si>
  <si>
    <t>AD-PAセンサの丸い穴は何ですか。固定したい場合、どうしたらいいですか。</t>
    <phoneticPr fontId="1"/>
  </si>
  <si>
    <t>試運転・操作の方法を教えてください。</t>
    <phoneticPr fontId="1"/>
  </si>
  <si>
    <t>実際にセンサに水をかけて発報するか確認をお願いいたします。センサが乾けば復旧いたします。ただし、発色タイプセンサ（型番：AD-HS）の場合は一度発色しますと戻りませんのでご注意ください。</t>
    <rPh sb="21" eb="22">
      <t>ネガ</t>
    </rPh>
    <rPh sb="48" eb="50">
      <t>ハッショク</t>
    </rPh>
    <rPh sb="57" eb="59">
      <t>カタバン</t>
    </rPh>
    <rPh sb="78" eb="79">
      <t>モド</t>
    </rPh>
    <rPh sb="86" eb="88">
      <t>チュウイ</t>
    </rPh>
    <phoneticPr fontId="1"/>
  </si>
  <si>
    <t>センサと計装線を交互に結線して接続することは可能ですか。</t>
    <rPh sb="4" eb="6">
      <t>ケイソウ</t>
    </rPh>
    <rPh sb="6" eb="7">
      <t>セン</t>
    </rPh>
    <rPh sb="8" eb="10">
      <t>コウゴ</t>
    </rPh>
    <rPh sb="11" eb="13">
      <t>ケッセン</t>
    </rPh>
    <rPh sb="15" eb="17">
      <t>セツゾク</t>
    </rPh>
    <rPh sb="22" eb="24">
      <t>カノウ</t>
    </rPh>
    <phoneticPr fontId="1"/>
  </si>
  <si>
    <t>センサを鉄線で固定しても問題ないでしょうか。</t>
    <phoneticPr fontId="1"/>
  </si>
  <si>
    <t>検知器とセンサを直接つないでもいいですか。</t>
    <phoneticPr fontId="1"/>
  </si>
  <si>
    <t>検知器は通常床上に設置することがほとんどですが、床下暗所におきましても仕様書記載の使用温湿度範囲であれば問題ございません。暗所においては漏水警報発報時に確認が必要となりますので、確認可能となるよう点検口の取付などご検討ください。</t>
    <phoneticPr fontId="1"/>
  </si>
  <si>
    <t>耐放射性に関しましては、評価を実施しておりませんので、使用可否の判断は致しかねます。
ただ、X線室の天井内配管、ドレンパンなどでご使用いただいている実績はございます。</t>
    <phoneticPr fontId="1"/>
  </si>
  <si>
    <t>電源電圧</t>
    <rPh sb="0" eb="2">
      <t>デンゲン</t>
    </rPh>
    <rPh sb="2" eb="4">
      <t>デンアツ</t>
    </rPh>
    <phoneticPr fontId="1"/>
  </si>
  <si>
    <t>漏水警報</t>
    <rPh sb="0" eb="2">
      <t>ロウスイ</t>
    </rPh>
    <rPh sb="2" eb="4">
      <t>ケイホウ</t>
    </rPh>
    <phoneticPr fontId="1"/>
  </si>
  <si>
    <t>断線警報</t>
    <rPh sb="0" eb="2">
      <t>ダンセン</t>
    </rPh>
    <rPh sb="2" eb="4">
      <t>ケイホウ</t>
    </rPh>
    <phoneticPr fontId="1"/>
  </si>
  <si>
    <t>制御出力仕様</t>
    <rPh sb="0" eb="2">
      <t>セイギョ</t>
    </rPh>
    <rPh sb="2" eb="4">
      <t>シュツリョク</t>
    </rPh>
    <rPh sb="4" eb="6">
      <t>シヨウ</t>
    </rPh>
    <phoneticPr fontId="1"/>
  </si>
  <si>
    <t>検知感度</t>
    <rPh sb="0" eb="4">
      <t>ケンチカンド</t>
    </rPh>
    <phoneticPr fontId="1"/>
  </si>
  <si>
    <t>AC100V~240V</t>
    <phoneticPr fontId="1"/>
  </si>
  <si>
    <t>赤色LED 点滅、ブザー鳴動</t>
    <rPh sb="0" eb="2">
      <t>アカイロ</t>
    </rPh>
    <rPh sb="6" eb="8">
      <t>テンメツ</t>
    </rPh>
    <rPh sb="12" eb="14">
      <t>メイドウ</t>
    </rPh>
    <phoneticPr fontId="1"/>
  </si>
  <si>
    <t>黄色LED 点滅、ブザー鳴動</t>
    <rPh sb="0" eb="2">
      <t>キイロ</t>
    </rPh>
    <rPh sb="6" eb="8">
      <t>テンメツ</t>
    </rPh>
    <rPh sb="12" eb="14">
      <t>メイドウ</t>
    </rPh>
    <phoneticPr fontId="1"/>
  </si>
  <si>
    <t>10段階</t>
    <rPh sb="2" eb="4">
      <t>ダンカイ</t>
    </rPh>
    <phoneticPr fontId="1"/>
  </si>
  <si>
    <t>断線検知</t>
    <rPh sb="0" eb="2">
      <t>ダンセン</t>
    </rPh>
    <rPh sb="2" eb="4">
      <t>ケンチ</t>
    </rPh>
    <phoneticPr fontId="1"/>
  </si>
  <si>
    <t>橙色LED 点滅(パターン違い)</t>
    <rPh sb="0" eb="2">
      <t>ダイダイイロ</t>
    </rPh>
    <rPh sb="6" eb="8">
      <t>テンメツ</t>
    </rPh>
    <rPh sb="13" eb="14">
      <t>チガ</t>
    </rPh>
    <phoneticPr fontId="1"/>
  </si>
  <si>
    <t>4段階</t>
    <rPh sb="1" eb="3">
      <t>ダンカイ</t>
    </rPh>
    <phoneticPr fontId="1"/>
  </si>
  <si>
    <t>3段階</t>
    <rPh sb="1" eb="3">
      <t>ダンカイ</t>
    </rPh>
    <phoneticPr fontId="1"/>
  </si>
  <si>
    <t>AC24VまたはDC24V</t>
    <phoneticPr fontId="1"/>
  </si>
  <si>
    <t>AC100V、200V</t>
    <phoneticPr fontId="1"/>
  </si>
  <si>
    <t>赤色LED 点灯、ブザー鳴動</t>
    <rPh sb="0" eb="2">
      <t>アカイロ</t>
    </rPh>
    <rPh sb="6" eb="8">
      <t>テントウ</t>
    </rPh>
    <rPh sb="12" eb="14">
      <t>メイドウ</t>
    </rPh>
    <phoneticPr fontId="1"/>
  </si>
  <si>
    <t>漏水：1A×1点
断線：1A×1点</t>
    <phoneticPr fontId="1"/>
  </si>
  <si>
    <t>漏水：1C×1点
断線：1A×1点</t>
    <phoneticPr fontId="1"/>
  </si>
  <si>
    <t>漏水：1C×１点
断線：１C×１点</t>
    <phoneticPr fontId="1"/>
  </si>
  <si>
    <t>返品はできますか。</t>
    <phoneticPr fontId="1"/>
  </si>
  <si>
    <t>復旧の方法を教えてください。</t>
    <rPh sb="0" eb="2">
      <t>フッキュウ</t>
    </rPh>
    <rPh sb="3" eb="5">
      <t>ホウホウ</t>
    </rPh>
    <rPh sb="6" eb="7">
      <t>オシ</t>
    </rPh>
    <phoneticPr fontId="1"/>
  </si>
  <si>
    <t>断線個所を特定する方法はありますか。</t>
    <phoneticPr fontId="1"/>
  </si>
  <si>
    <t>踏み付けにより誤検知してしまうことはあるのでしょうか。</t>
    <phoneticPr fontId="1"/>
  </si>
  <si>
    <t>断線した場合、漏水は検知できますか。</t>
    <phoneticPr fontId="1"/>
  </si>
  <si>
    <t>すべての検知器において、下記のような挙動となります。
・漏水箇所が断線箇所よりも検知器に近い場合：漏水警報
・漏水箇所が断線箇所よりも検知器から遠い場合：断線警報（漏水は検知不可）</t>
    <rPh sb="12" eb="14">
      <t>カキ</t>
    </rPh>
    <rPh sb="18" eb="20">
      <t>キョドウ</t>
    </rPh>
    <phoneticPr fontId="1"/>
  </si>
  <si>
    <t>漏水警報の場合 、エリアに敷設されている漏水センサを目視及び手で触って全て確認してください。
漏水箇所の特定後は漏れに対する漏れ止めの処置をしていただき、センサをタオルやウエス等で拭き取った上で乾かしてください。
センサが乾きますと自動で復旧いたします。（警報保持設定をしていない場合に限る）
断線警報の場合 、エリアに敷設されている漏水センサを目視及び手で触って全て確認してください。
断線箇所の特定後は断線箇所を一般電気工具にて接続し復旧を行ってください。（警報保持設定をしていない場合に限る）</t>
    <rPh sb="26" eb="28">
      <t>モクシ</t>
    </rPh>
    <rPh sb="28" eb="29">
      <t>オヨ</t>
    </rPh>
    <rPh sb="30" eb="31">
      <t>テ</t>
    </rPh>
    <rPh sb="32" eb="33">
      <t>サワ</t>
    </rPh>
    <rPh sb="54" eb="55">
      <t>ゴ</t>
    </rPh>
    <rPh sb="88" eb="89">
      <t>トウ</t>
    </rPh>
    <rPh sb="95" eb="96">
      <t>ウエ</t>
    </rPh>
    <rPh sb="111" eb="112">
      <t>カワ</t>
    </rPh>
    <rPh sb="116" eb="118">
      <t>ジドウ</t>
    </rPh>
    <rPh sb="140" eb="142">
      <t>バアイ</t>
    </rPh>
    <rPh sb="143" eb="144">
      <t>カギ</t>
    </rPh>
    <rPh sb="202" eb="203">
      <t>ゴ</t>
    </rPh>
    <rPh sb="223" eb="224">
      <t>オコナ</t>
    </rPh>
    <phoneticPr fontId="1"/>
  </si>
  <si>
    <t>停電の場合は発報しますか。</t>
    <phoneticPr fontId="1"/>
  </si>
  <si>
    <t>弊社の検知器は無電圧のため停電すると通電しないので停電時は動作しなくなります。発報もせず、漏水の検知も致しません。外部出力接点も無電圧で同様です。</t>
    <rPh sb="25" eb="28">
      <t>テイデンジ</t>
    </rPh>
    <rPh sb="29" eb="31">
      <t>ドウサ</t>
    </rPh>
    <rPh sb="51" eb="52">
      <t>イタ</t>
    </rPh>
    <phoneticPr fontId="1"/>
  </si>
  <si>
    <t>海水がかかった場合はどうなりますか。</t>
    <phoneticPr fontId="1"/>
  </si>
  <si>
    <t>漏水していないのに漏水警報が出る場合、考えられる原因は何がありますか。</t>
    <rPh sb="16" eb="18">
      <t>バアイ</t>
    </rPh>
    <rPh sb="19" eb="20">
      <t>カンガ</t>
    </rPh>
    <rPh sb="24" eb="26">
      <t>ゲンイン</t>
    </rPh>
    <rPh sb="27" eb="28">
      <t>ナニ</t>
    </rPh>
    <phoneticPr fontId="1"/>
  </si>
  <si>
    <t>電源を入れてすぐ漏水の警報が出ました。故障でしょうか。</t>
    <phoneticPr fontId="1"/>
  </si>
  <si>
    <t>位置検知器（AD-AS-1LDMA, AD-AS-1LCM-A）について、実際の漏水地点と表示されるm数に差異があります。故障でしょうか。</t>
    <rPh sb="61" eb="63">
      <t>コショウ</t>
    </rPh>
    <phoneticPr fontId="1"/>
  </si>
  <si>
    <t>➀センサの配線が異なっている場合があります。　　
端子台NO1：赤　　
端子台NO2：青　　
端子台NO3：白　　
※青と白を反対に繋ぐと、始点が末端側になるのでm数が異なる場合があります
②センサ電極から別の導電体（配管のラッキング等）へ電流が漏れている場合は、表示距離が実際とは異なる可能性があります。
③漏水を検知後、検知器側では測定し続けており、センサの抵抗値はアナログ的に変化します。抵抗変化の途中でも表示が切り替わるので計測途中の数値の可能性もございます。</t>
    <rPh sb="158" eb="161">
      <t>ケンチゴ</t>
    </rPh>
    <phoneticPr fontId="1"/>
  </si>
  <si>
    <t>カビは誤報の原因になりますか。</t>
    <phoneticPr fontId="1"/>
  </si>
  <si>
    <t>検知器とセンサの組み合わせおよび注意点を教えてください。</t>
    <rPh sb="0" eb="3">
      <t>ケンチキ</t>
    </rPh>
    <rPh sb="8" eb="9">
      <t>ク</t>
    </rPh>
    <rPh sb="10" eb="11">
      <t>ア</t>
    </rPh>
    <phoneticPr fontId="1"/>
  </si>
  <si>
    <t>Q.センサを分岐して敷設してもいいですか。</t>
    <phoneticPr fontId="1"/>
  </si>
  <si>
    <t>目次</t>
    <rPh sb="0" eb="2">
      <t>モクジ</t>
    </rPh>
    <phoneticPr fontId="1"/>
  </si>
  <si>
    <t>設置・取付け方法</t>
    <rPh sb="0" eb="2">
      <t>セッチ</t>
    </rPh>
    <rPh sb="3" eb="5">
      <t>トリツ</t>
    </rPh>
    <rPh sb="6" eb="8">
      <t>ホウホウ</t>
    </rPh>
    <phoneticPr fontId="1"/>
  </si>
  <si>
    <t>設定・操作方法</t>
    <rPh sb="0" eb="2">
      <t>セッテイ</t>
    </rPh>
    <rPh sb="3" eb="5">
      <t>ソウサ</t>
    </rPh>
    <rPh sb="5" eb="7">
      <t>ホウホウ</t>
    </rPh>
    <phoneticPr fontId="1"/>
  </si>
  <si>
    <t>トラブルシューティング</t>
    <phoneticPr fontId="1"/>
  </si>
  <si>
    <t>▼カテゴリを"クリック"すると該当シートに移行します▼</t>
    <rPh sb="15" eb="17">
      <t>ガイトウ</t>
    </rPh>
    <rPh sb="21" eb="23">
      <t>イコウ</t>
    </rPh>
    <phoneticPr fontId="1"/>
  </si>
  <si>
    <t>▲ワード入力▲</t>
    <rPh sb="4" eb="6">
      <t>ニュウリョク</t>
    </rPh>
    <phoneticPr fontId="1"/>
  </si>
  <si>
    <t>検索窓</t>
  </si>
  <si>
    <t>１回路</t>
    <rPh sb="1" eb="3">
      <t>カイロ</t>
    </rPh>
    <phoneticPr fontId="10"/>
  </si>
  <si>
    <t>壁面</t>
    <rPh sb="0" eb="2">
      <t>ヘキメン</t>
    </rPh>
    <phoneticPr fontId="10"/>
  </si>
  <si>
    <t>AD-AS-1AM</t>
    <phoneticPr fontId="10"/>
  </si>
  <si>
    <t>盤内</t>
    <rPh sb="0" eb="2">
      <t>バンナイ</t>
    </rPh>
    <phoneticPr fontId="10"/>
  </si>
  <si>
    <t>AD-AS-1WM</t>
    <phoneticPr fontId="10"/>
  </si>
  <si>
    <t>AD-AS-1BM</t>
    <phoneticPr fontId="10"/>
  </si>
  <si>
    <t>AD-AS-1DM</t>
    <phoneticPr fontId="10"/>
  </si>
  <si>
    <t>AD-AS-1C-SR【高感度】</t>
    <rPh sb="12" eb="15">
      <t>コウカンド</t>
    </rPh>
    <phoneticPr fontId="10"/>
  </si>
  <si>
    <t>５回路</t>
    <rPh sb="1" eb="3">
      <t>カイロ</t>
    </rPh>
    <phoneticPr fontId="10"/>
  </si>
  <si>
    <t>AD-AS-5DRM</t>
    <phoneticPr fontId="10"/>
  </si>
  <si>
    <t>10回路</t>
    <rPh sb="2" eb="4">
      <t>カイロ</t>
    </rPh>
    <phoneticPr fontId="10"/>
  </si>
  <si>
    <t>AD-AS-10DRM</t>
    <phoneticPr fontId="10"/>
  </si>
  <si>
    <t>AD-AS-1LCM-A</t>
    <phoneticPr fontId="10"/>
  </si>
  <si>
    <t>AD-AS-1LDMA</t>
    <phoneticPr fontId="10"/>
  </si>
  <si>
    <t>特徴</t>
    <rPh sb="0" eb="2">
      <t>トクチョウ</t>
    </rPh>
    <phoneticPr fontId="1"/>
  </si>
  <si>
    <t>電源電圧</t>
    <phoneticPr fontId="1"/>
  </si>
  <si>
    <t>接点信号</t>
    <rPh sb="0" eb="2">
      <t>セッテン</t>
    </rPh>
    <phoneticPr fontId="1"/>
  </si>
  <si>
    <t>抵抗負荷</t>
    <phoneticPr fontId="1"/>
  </si>
  <si>
    <t>外形寸法
WxHxD (mm)</t>
    <rPh sb="0" eb="2">
      <t>ガイケイ</t>
    </rPh>
    <rPh sb="2" eb="4">
      <t>スンポウ</t>
    </rPh>
    <phoneticPr fontId="1"/>
  </si>
  <si>
    <t>適合規格</t>
    <rPh sb="0" eb="2">
      <t>テキゴウ</t>
    </rPh>
    <rPh sb="2" eb="4">
      <t>キカク</t>
    </rPh>
    <phoneticPr fontId="1"/>
  </si>
  <si>
    <t>使用できるセンサ</t>
    <rPh sb="0" eb="2">
      <t>シヨウ</t>
    </rPh>
    <phoneticPr fontId="1"/>
  </si>
  <si>
    <t xml:space="preserve"> </t>
    <phoneticPr fontId="10"/>
  </si>
  <si>
    <t>漏水：1c×1点　</t>
    <phoneticPr fontId="1"/>
  </si>
  <si>
    <t>断線：1c× 1点</t>
    <phoneticPr fontId="10"/>
  </si>
  <si>
    <t>120x124x61.5</t>
    <phoneticPr fontId="1"/>
  </si>
  <si>
    <t>UL,CE</t>
    <phoneticPr fontId="1"/>
  </si>
  <si>
    <t>AD-S</t>
    <phoneticPr fontId="10"/>
  </si>
  <si>
    <t>AD-RS</t>
    <phoneticPr fontId="10"/>
  </si>
  <si>
    <t>AD-HS</t>
    <phoneticPr fontId="10"/>
  </si>
  <si>
    <t>AD-FH</t>
    <phoneticPr fontId="10"/>
  </si>
  <si>
    <t>AD-PA-R</t>
    <phoneticPr fontId="10"/>
  </si>
  <si>
    <t>AD-PA-N</t>
    <phoneticPr fontId="10"/>
  </si>
  <si>
    <t>AD-BRS-S</t>
    <phoneticPr fontId="10"/>
  </si>
  <si>
    <t>AD-BRS</t>
    <phoneticPr fontId="10"/>
  </si>
  <si>
    <t>AD-BFS</t>
    <phoneticPr fontId="10"/>
  </si>
  <si>
    <t>45x72x75</t>
    <phoneticPr fontId="1"/>
  </si>
  <si>
    <t>UL, CE</t>
    <phoneticPr fontId="1"/>
  </si>
  <si>
    <t>断線：1a×1点</t>
    <phoneticPr fontId="10"/>
  </si>
  <si>
    <t>45x72x67</t>
    <phoneticPr fontId="1"/>
  </si>
  <si>
    <t>AC24V, DC24V</t>
    <phoneticPr fontId="1"/>
  </si>
  <si>
    <t>22x76x87</t>
    <phoneticPr fontId="1"/>
  </si>
  <si>
    <t>CE</t>
    <phoneticPr fontId="1"/>
  </si>
  <si>
    <t>設定可能（2.0kΩ～14.0kΩ）</t>
    <rPh sb="0" eb="2">
      <t>セッテイ</t>
    </rPh>
    <rPh sb="2" eb="4">
      <t>カノウ</t>
    </rPh>
    <phoneticPr fontId="1"/>
  </si>
  <si>
    <t>300x330x100</t>
    <phoneticPr fontId="1"/>
  </si>
  <si>
    <t>125x180x35</t>
    <phoneticPr fontId="10"/>
  </si>
  <si>
    <t>AD-LS</t>
    <phoneticPr fontId="10"/>
  </si>
  <si>
    <t>106x96x57</t>
    <phoneticPr fontId="10"/>
  </si>
  <si>
    <t>AD-BRL</t>
    <phoneticPr fontId="10"/>
  </si>
  <si>
    <t>AD-BFL</t>
    <phoneticPr fontId="10"/>
  </si>
  <si>
    <t>漏水・断線兼用：1c×1点、1a×1</t>
    <rPh sb="0" eb="2">
      <t>ロウスイ</t>
    </rPh>
    <rPh sb="3" eb="5">
      <t>ダンセン</t>
    </rPh>
    <rPh sb="5" eb="7">
      <t>ケンヨウ</t>
    </rPh>
    <rPh sb="12" eb="13">
      <t>テン</t>
    </rPh>
    <phoneticPr fontId="1"/>
  </si>
  <si>
    <t>AC250V6.0A、DC30V6.0A</t>
    <phoneticPr fontId="1"/>
  </si>
  <si>
    <t>接点最小適用負荷が小さい（DC10mV/10µA）</t>
    <rPh sb="0" eb="2">
      <t>セッテン</t>
    </rPh>
    <rPh sb="2" eb="4">
      <t>サイショウ</t>
    </rPh>
    <rPh sb="4" eb="6">
      <t>テキヨウ</t>
    </rPh>
    <rPh sb="6" eb="8">
      <t>フカ</t>
    </rPh>
    <rPh sb="9" eb="10">
      <t>チイ</t>
    </rPh>
    <phoneticPr fontId="1"/>
  </si>
  <si>
    <t>AC125V0.4A、DC30V2.0A</t>
    <phoneticPr fontId="1"/>
  </si>
  <si>
    <t>AC250V2.0A、DC24V2.0A</t>
    <phoneticPr fontId="1"/>
  </si>
  <si>
    <t>型式</t>
    <rPh sb="0" eb="2">
      <t>カタシキ</t>
    </rPh>
    <phoneticPr fontId="1"/>
  </si>
  <si>
    <t>AC100V ～240V</t>
    <phoneticPr fontId="1"/>
  </si>
  <si>
    <t>4段階</t>
    <phoneticPr fontId="1"/>
  </si>
  <si>
    <t>3段階</t>
    <phoneticPr fontId="1"/>
  </si>
  <si>
    <t>漏水・断線兼用：1c×1点</t>
    <rPh sb="5" eb="7">
      <t>ケンヨウ</t>
    </rPh>
    <phoneticPr fontId="1"/>
  </si>
  <si>
    <t>AC125A0.4A、DC30V2.0A</t>
    <phoneticPr fontId="1"/>
  </si>
  <si>
    <t>AC125A0.5A、DC30V2.0A</t>
    <phoneticPr fontId="1"/>
  </si>
  <si>
    <t>5回路　制御出力接点は一括および各回路ごとに出力可能</t>
    <rPh sb="1" eb="3">
      <t>カイロ</t>
    </rPh>
    <rPh sb="4" eb="6">
      <t>セイギョ</t>
    </rPh>
    <rPh sb="6" eb="8">
      <t>シュツリョク</t>
    </rPh>
    <rPh sb="8" eb="10">
      <t>セッテン</t>
    </rPh>
    <rPh sb="11" eb="13">
      <t>イッカツ</t>
    </rPh>
    <rPh sb="16" eb="17">
      <t>カク</t>
    </rPh>
    <rPh sb="17" eb="19">
      <t>カイロ</t>
    </rPh>
    <rPh sb="22" eb="26">
      <t>シュツリョクカノウ</t>
    </rPh>
    <phoneticPr fontId="10"/>
  </si>
  <si>
    <t>10回路　制御出力接点は一括および各回路ごとに出力可能</t>
    <rPh sb="2" eb="4">
      <t>カイロ</t>
    </rPh>
    <phoneticPr fontId="10"/>
  </si>
  <si>
    <t>一括接点：漏水1c×1点、異常1c×1点</t>
    <rPh sb="0" eb="2">
      <t>イッカツ</t>
    </rPh>
    <rPh sb="2" eb="4">
      <t>セッテン</t>
    </rPh>
    <rPh sb="5" eb="7">
      <t>ロウスイ</t>
    </rPh>
    <rPh sb="11" eb="12">
      <t>テン</t>
    </rPh>
    <rPh sb="13" eb="15">
      <t>イジョウ</t>
    </rPh>
    <phoneticPr fontId="1"/>
  </si>
  <si>
    <t>個別接点：漏水1c×5点、断線1c×5点</t>
    <phoneticPr fontId="10"/>
  </si>
  <si>
    <t>個別接点：漏水1c×10点、断線1c×10点</t>
    <phoneticPr fontId="10"/>
  </si>
  <si>
    <t>壁面取付用　断線検知可能　ブザー有</t>
    <rPh sb="1" eb="2">
      <t>メン</t>
    </rPh>
    <rPh sb="2" eb="4">
      <t>トリツ</t>
    </rPh>
    <rPh sb="4" eb="5">
      <t>ヨウ</t>
    </rPh>
    <rPh sb="6" eb="8">
      <t>ダンセン</t>
    </rPh>
    <rPh sb="8" eb="10">
      <t>ケンチ</t>
    </rPh>
    <rPh sb="10" eb="12">
      <t>カノウ</t>
    </rPh>
    <rPh sb="16" eb="17">
      <t>アリ</t>
    </rPh>
    <phoneticPr fontId="1"/>
  </si>
  <si>
    <t>位置検知タイプ　壁面取付用　ブザー有</t>
    <rPh sb="0" eb="4">
      <t>イチケンチ</t>
    </rPh>
    <rPh sb="8" eb="10">
      <t>ヘキメン</t>
    </rPh>
    <rPh sb="10" eb="12">
      <t>トリツケ</t>
    </rPh>
    <rPh sb="12" eb="13">
      <t>ヨウ</t>
    </rPh>
    <phoneticPr fontId="1"/>
  </si>
  <si>
    <t>漏水：1a×1点　</t>
    <phoneticPr fontId="1"/>
  </si>
  <si>
    <t>断線：1a× 1点</t>
    <phoneticPr fontId="10"/>
  </si>
  <si>
    <t>断線権検知端末の有無</t>
    <rPh sb="0" eb="2">
      <t>ダンセン</t>
    </rPh>
    <rPh sb="2" eb="5">
      <t>ケンケンチ</t>
    </rPh>
    <rPh sb="5" eb="7">
      <t>タンマツ</t>
    </rPh>
    <rPh sb="8" eb="10">
      <t>ウム</t>
    </rPh>
    <phoneticPr fontId="1"/>
  </si>
  <si>
    <t>断線検知端末の有無</t>
    <rPh sb="0" eb="2">
      <t>ダンセン</t>
    </rPh>
    <rPh sb="2" eb="4">
      <t>ケンチ</t>
    </rPh>
    <rPh sb="4" eb="6">
      <t>タンマツ</t>
    </rPh>
    <rPh sb="7" eb="9">
      <t>ウム</t>
    </rPh>
    <phoneticPr fontId="1"/>
  </si>
  <si>
    <t>位置情報(4-20mA)出力可能</t>
    <rPh sb="0" eb="4">
      <t>イチジョウホウ</t>
    </rPh>
    <rPh sb="12" eb="14">
      <t>シュツリョク</t>
    </rPh>
    <rPh sb="14" eb="16">
      <t>カノウ</t>
    </rPh>
    <phoneticPr fontId="1"/>
  </si>
  <si>
    <t>位置情報(4-20mA)出力可能　上位機器へRS-485通信出力可能</t>
    <rPh sb="17" eb="19">
      <t>ジョウイ</t>
    </rPh>
    <rPh sb="19" eb="21">
      <t>キキ</t>
    </rPh>
    <rPh sb="28" eb="30">
      <t>ツウシン</t>
    </rPh>
    <rPh sb="30" eb="32">
      <t>シュツリョク</t>
    </rPh>
    <rPh sb="32" eb="34">
      <t>カノウ</t>
    </rPh>
    <phoneticPr fontId="10"/>
  </si>
  <si>
    <t>高抵抗液体(純水等)の検知可能</t>
    <phoneticPr fontId="10"/>
  </si>
  <si>
    <t>必須(ZT-SR)</t>
    <rPh sb="0" eb="2">
      <t>ヒッス</t>
    </rPh>
    <phoneticPr fontId="1"/>
  </si>
  <si>
    <t>必須(ZT-L2)</t>
    <rPh sb="0" eb="2">
      <t>ヒッス</t>
    </rPh>
    <phoneticPr fontId="1"/>
  </si>
  <si>
    <t>必須(検知感度により型式異なる)</t>
    <rPh sb="0" eb="2">
      <t>ヒッス</t>
    </rPh>
    <rPh sb="3" eb="5">
      <t>ケンチ</t>
    </rPh>
    <rPh sb="5" eb="7">
      <t>カンド</t>
    </rPh>
    <rPh sb="10" eb="12">
      <t>カタシキ</t>
    </rPh>
    <rPh sb="12" eb="13">
      <t>コト</t>
    </rPh>
    <phoneticPr fontId="1"/>
  </si>
  <si>
    <t>漏水・断線兼用：1a×1点</t>
    <rPh sb="5" eb="7">
      <t>ケンヨウ</t>
    </rPh>
    <phoneticPr fontId="1"/>
  </si>
  <si>
    <t>　標準タイプ</t>
    <phoneticPr fontId="1"/>
  </si>
  <si>
    <t>　位置検知タイプ</t>
    <phoneticPr fontId="1"/>
  </si>
  <si>
    <t>↓タブより選択してください</t>
    <rPh sb="5" eb="7">
      <t>センタク</t>
    </rPh>
    <phoneticPr fontId="10"/>
  </si>
  <si>
    <t>重量（kg）</t>
    <rPh sb="0" eb="2">
      <t>ジュウリョウ</t>
    </rPh>
    <phoneticPr fontId="1"/>
  </si>
  <si>
    <t>約0.3</t>
    <rPh sb="0" eb="1">
      <t>ヤク</t>
    </rPh>
    <phoneticPr fontId="1"/>
  </si>
  <si>
    <t>約0.14</t>
    <rPh sb="0" eb="1">
      <t>ヤク</t>
    </rPh>
    <phoneticPr fontId="1"/>
  </si>
  <si>
    <t>約0.08</t>
    <rPh sb="0" eb="1">
      <t>ヤク</t>
    </rPh>
    <phoneticPr fontId="1"/>
  </si>
  <si>
    <t>約0.18</t>
    <rPh sb="0" eb="1">
      <t>ヤク</t>
    </rPh>
    <phoneticPr fontId="1"/>
  </si>
  <si>
    <t>約5.3</t>
    <rPh sb="0" eb="1">
      <t>ヤク</t>
    </rPh>
    <phoneticPr fontId="1"/>
  </si>
  <si>
    <t>約5.5</t>
    <rPh sb="0" eb="1">
      <t>ヤク</t>
    </rPh>
    <phoneticPr fontId="1"/>
  </si>
  <si>
    <t>約0.25</t>
    <rPh sb="0" eb="1">
      <t>ヤク</t>
    </rPh>
    <phoneticPr fontId="1"/>
  </si>
  <si>
    <t>外部出力接点</t>
    <rPh sb="0" eb="4">
      <t>ガイブシュツリョク</t>
    </rPh>
    <rPh sb="4" eb="6">
      <t>セッテン</t>
    </rPh>
    <phoneticPr fontId="1"/>
  </si>
  <si>
    <t>重量(kg)</t>
    <rPh sb="0" eb="2">
      <t>ジュウリョウ</t>
    </rPh>
    <phoneticPr fontId="1"/>
  </si>
  <si>
    <t>FR-AD</t>
    <phoneticPr fontId="1"/>
  </si>
  <si>
    <t>AD-BRS-SまたはAD-BRS</t>
    <phoneticPr fontId="1"/>
  </si>
  <si>
    <t>ZT-1</t>
    <phoneticPr fontId="1"/>
  </si>
  <si>
    <t>AD-H</t>
    <phoneticPr fontId="1"/>
  </si>
  <si>
    <t>AD-HS</t>
    <phoneticPr fontId="1"/>
  </si>
  <si>
    <t>AD</t>
    <phoneticPr fontId="1"/>
  </si>
  <si>
    <t>AD-S</t>
    <phoneticPr fontId="1"/>
  </si>
  <si>
    <t>AD-R</t>
    <phoneticPr fontId="1"/>
  </si>
  <si>
    <t>AD-RS</t>
    <phoneticPr fontId="1"/>
  </si>
  <si>
    <t>AD-L</t>
    <phoneticPr fontId="1"/>
  </si>
  <si>
    <t>AD-LS</t>
    <phoneticPr fontId="1"/>
  </si>
  <si>
    <t>AD-F</t>
    <phoneticPr fontId="1"/>
  </si>
  <si>
    <t>AD-FH</t>
    <phoneticPr fontId="1"/>
  </si>
  <si>
    <t>ZT-L</t>
    <phoneticPr fontId="1"/>
  </si>
  <si>
    <t>検知器</t>
    <rPh sb="0" eb="3">
      <t>ケンチキ</t>
    </rPh>
    <phoneticPr fontId="1"/>
  </si>
  <si>
    <t xml:space="preserve">漏水・断線兼用　1A×1点、1C×1点 </t>
    <rPh sb="5" eb="7">
      <t>ケンヨウ</t>
    </rPh>
    <phoneticPr fontId="1"/>
  </si>
  <si>
    <t xml:space="preserve">漏水・断線兼用　1C×1点 </t>
    <rPh sb="0" eb="2">
      <t>ロウスイ</t>
    </rPh>
    <rPh sb="5" eb="7">
      <t>ケンヨウ</t>
    </rPh>
    <phoneticPr fontId="1"/>
  </si>
  <si>
    <t>◆漏水検知器　型式一覧◆</t>
    <rPh sb="7" eb="9">
      <t>カタシキ</t>
    </rPh>
    <rPh sb="9" eb="11">
      <t>イチラン</t>
    </rPh>
    <phoneticPr fontId="1"/>
  </si>
  <si>
    <t xml:space="preserve">漏水　1A×1点
断線　1A×1点 </t>
    <phoneticPr fontId="1"/>
  </si>
  <si>
    <t xml:space="preserve">漏水・断線兼用　1A×1点 </t>
    <rPh sb="5" eb="7">
      <t>ケンヨウ</t>
    </rPh>
    <phoneticPr fontId="1"/>
  </si>
  <si>
    <t xml:space="preserve">※敷設環境により接続可能な長さは異なります。 
　接続長が100m以上となる場合はノイズ等の影響を受けますので計装線
　はシールド線を使用して下さい。 </t>
    <phoneticPr fontId="1"/>
  </si>
  <si>
    <t>有効・無効　切り替え可能</t>
    <phoneticPr fontId="1"/>
  </si>
  <si>
    <t>漏水/断線兼用：1A×1点、1C×1点　</t>
    <rPh sb="5" eb="7">
      <t>ケンヨウ</t>
    </rPh>
    <phoneticPr fontId="1"/>
  </si>
  <si>
    <t>漏水/断線兼用：1C×1点</t>
    <rPh sb="5" eb="7">
      <t>ケンヨウ</t>
    </rPh>
    <phoneticPr fontId="1"/>
  </si>
  <si>
    <t>漏水/断線兼用：１A×１点、1C×１点</t>
    <rPh sb="5" eb="7">
      <t>ケンヨウ</t>
    </rPh>
    <phoneticPr fontId="1"/>
  </si>
  <si>
    <t>漏水/断線兼用：1A×1点</t>
    <rPh sb="5" eb="7">
      <t>ケンヨウ</t>
    </rPh>
    <phoneticPr fontId="1"/>
  </si>
  <si>
    <t>＼　検索窓　／</t>
    <rPh sb="2" eb="4">
      <t>ケンサク</t>
    </rPh>
    <rPh sb="4" eb="5">
      <t>マド</t>
    </rPh>
    <phoneticPr fontId="1"/>
  </si>
  <si>
    <t>ここをクリックしてください</t>
    <phoneticPr fontId="1"/>
  </si>
  <si>
    <t>AD-AS-5DRM／AD-AS-10DRM</t>
    <phoneticPr fontId="1"/>
  </si>
  <si>
    <t>AD-AS-1LCM-A／AD-AS-1LDMA</t>
    <phoneticPr fontId="1"/>
  </si>
  <si>
    <t>※緑字は耐薬液センサとなります</t>
    <rPh sb="1" eb="2">
      <t>ミドリ</t>
    </rPh>
    <rPh sb="2" eb="3">
      <t>ジ</t>
    </rPh>
    <rPh sb="4" eb="6">
      <t>タイヤク</t>
    </rPh>
    <rPh sb="6" eb="7">
      <t>エキ</t>
    </rPh>
    <phoneticPr fontId="1"/>
  </si>
  <si>
    <r>
      <t>AD-S,AD-RS,AD-HS,AD-FH,</t>
    </r>
    <r>
      <rPr>
        <sz val="11"/>
        <color rgb="FF00B050"/>
        <rFont val="Meiryo UI"/>
        <family val="3"/>
        <charset val="128"/>
      </rPr>
      <t>AD-FH-S</t>
    </r>
    <phoneticPr fontId="1"/>
  </si>
  <si>
    <r>
      <t>AD-BRS-S,</t>
    </r>
    <r>
      <rPr>
        <sz val="11"/>
        <color rgb="FF00B050"/>
        <rFont val="Meiryo UI"/>
        <family val="3"/>
        <charset val="128"/>
      </rPr>
      <t>AD-BRS</t>
    </r>
    <r>
      <rPr>
        <sz val="11"/>
        <color theme="1"/>
        <rFont val="Meiryo UI"/>
        <family val="3"/>
        <charset val="128"/>
      </rPr>
      <t>,</t>
    </r>
    <r>
      <rPr>
        <sz val="11"/>
        <color rgb="FF00B050"/>
        <rFont val="Meiryo UI"/>
        <family val="3"/>
        <charset val="128"/>
      </rPr>
      <t>AD-BFS</t>
    </r>
    <phoneticPr fontId="1"/>
  </si>
  <si>
    <r>
      <rPr>
        <sz val="11"/>
        <color rgb="FF00B050"/>
        <rFont val="Meiryo UI"/>
        <family val="3"/>
        <charset val="128"/>
      </rPr>
      <t>AD-BRL</t>
    </r>
    <r>
      <rPr>
        <sz val="11"/>
        <color theme="1"/>
        <rFont val="Meiryo UI"/>
        <family val="3"/>
        <charset val="128"/>
      </rPr>
      <t>,</t>
    </r>
    <r>
      <rPr>
        <sz val="11"/>
        <color rgb="FF00B050"/>
        <rFont val="Meiryo UI"/>
        <family val="3"/>
        <charset val="128"/>
      </rPr>
      <t>AD-BFL</t>
    </r>
    <phoneticPr fontId="1"/>
  </si>
  <si>
    <t>AD-AS-1DMにソケットはついていますか。</t>
    <phoneticPr fontId="1"/>
  </si>
  <si>
    <t>付属されております。型番は別途お問い合わせフォームよりご連絡ください。</t>
    <rPh sb="0" eb="2">
      <t>フゾク</t>
    </rPh>
    <rPh sb="10" eb="12">
      <t>カタバン</t>
    </rPh>
    <rPh sb="13" eb="15">
      <t>ベット</t>
    </rPh>
    <rPh sb="16" eb="17">
      <t>ト</t>
    </rPh>
    <rPh sb="18" eb="19">
      <t>ア</t>
    </rPh>
    <rPh sb="28" eb="30">
      <t>レンラク</t>
    </rPh>
    <phoneticPr fontId="1"/>
  </si>
  <si>
    <t>多回路検知器の一括制御出力の「異常」とはどの状態のことを指しますか。</t>
    <rPh sb="0" eb="6">
      <t>タカイロケンチキ</t>
    </rPh>
    <rPh sb="7" eb="9">
      <t>イッカツ</t>
    </rPh>
    <rPh sb="9" eb="11">
      <t>セイギョ</t>
    </rPh>
    <phoneticPr fontId="1"/>
  </si>
  <si>
    <t>多回路検知器の扉にカギは付いていますか。</t>
    <rPh sb="0" eb="6">
      <t>タカイロケンチキ</t>
    </rPh>
    <phoneticPr fontId="1"/>
  </si>
  <si>
    <t>位置検知器のセンサ始点部分周辺（1m以下）が濡れた場合、漏水位置はどのような表示になりますか。</t>
    <rPh sb="0" eb="5">
      <t>イチケンチキ</t>
    </rPh>
    <rPh sb="30" eb="32">
      <t>イチ</t>
    </rPh>
    <phoneticPr fontId="1"/>
  </si>
  <si>
    <t>センサの特性によっては薬液等が付着した場合には、再使用出来ません。薬液が付着したところを切断し、部分的に交換して下さい。ただし、ワックス等の油分が付着しますと水をはじいて漏水が検知出来なくなります。この場合も交換をお勧めいたします。その他、付着した物質によっては誤報の原因となる場合がございます。</t>
    <rPh sb="4" eb="6">
      <t>トクセイ</t>
    </rPh>
    <rPh sb="36" eb="38">
      <t>フチャク</t>
    </rPh>
    <rPh sb="48" eb="50">
      <t>ブブン</t>
    </rPh>
    <rPh sb="50" eb="51">
      <t>テキ</t>
    </rPh>
    <rPh sb="73" eb="75">
      <t>フチャク</t>
    </rPh>
    <rPh sb="108" eb="109">
      <t>スス</t>
    </rPh>
    <rPh sb="118" eb="119">
      <t>ホカ</t>
    </rPh>
    <rPh sb="120" eb="122">
      <t>フチャク</t>
    </rPh>
    <rPh sb="124" eb="126">
      <t>ブッシツ</t>
    </rPh>
    <rPh sb="131" eb="133">
      <t>ゴホウ</t>
    </rPh>
    <rPh sb="134" eb="136">
      <t>ゲンイン</t>
    </rPh>
    <rPh sb="139" eb="141">
      <t>バアイ</t>
    </rPh>
    <phoneticPr fontId="1"/>
  </si>
  <si>
    <t>特にケーブル種別に指定はございません。
但し、配線長が長い場合や動力源の近くでノイズの影響を受けやすい場合はシールド線を推奨いたします。
技術資料に参考種別の記載がございますのでご確認ください。</t>
    <rPh sb="69" eb="73">
      <t>ギジュツシリョウ</t>
    </rPh>
    <rPh sb="74" eb="76">
      <t>サンコウ</t>
    </rPh>
    <rPh sb="76" eb="78">
      <t>シュベツ</t>
    </rPh>
    <rPh sb="79" eb="81">
      <t>キサイ</t>
    </rPh>
    <rPh sb="90" eb="92">
      <t>カクニン</t>
    </rPh>
    <phoneticPr fontId="1"/>
  </si>
  <si>
    <t>常時、センサを水没させていいですか。</t>
    <phoneticPr fontId="1"/>
  </si>
  <si>
    <t>外部機器の種類にもよりますのでお問合せフォームよりご連絡ください。</t>
    <rPh sb="16" eb="18">
      <t>トイアワ</t>
    </rPh>
    <rPh sb="26" eb="28">
      <t>レンラク</t>
    </rPh>
    <phoneticPr fontId="1"/>
  </si>
  <si>
    <t>不可となっております。</t>
    <phoneticPr fontId="1"/>
  </si>
  <si>
    <t>一回路用検知器の違いについて教えてください</t>
    <rPh sb="0" eb="3">
      <t>イチカイロ</t>
    </rPh>
    <rPh sb="3" eb="4">
      <t>ヨウ</t>
    </rPh>
    <rPh sb="4" eb="7">
      <t>ケンチキ</t>
    </rPh>
    <rPh sb="8" eb="9">
      <t>チガ</t>
    </rPh>
    <rPh sb="14" eb="15">
      <t>オシ</t>
    </rPh>
    <phoneticPr fontId="1"/>
  </si>
  <si>
    <t>標準センサ(AD-S/AD-RS等)は浮かずに固定可能です。
※AD-HSセンサは濡れると発色した状態となりますので、固定具を使用する際はご注意ください。
※AD-PAセンサは使用不可となります。</t>
    <rPh sb="0" eb="2">
      <t>ヒョウジュン</t>
    </rPh>
    <rPh sb="16" eb="17">
      <t>トウ</t>
    </rPh>
    <rPh sb="19" eb="20">
      <t>ウ</t>
    </rPh>
    <rPh sb="23" eb="25">
      <t>コテイ</t>
    </rPh>
    <rPh sb="25" eb="27">
      <t>カノウ</t>
    </rPh>
    <rPh sb="41" eb="42">
      <t>ヌ</t>
    </rPh>
    <rPh sb="45" eb="47">
      <t>ハッショク</t>
    </rPh>
    <rPh sb="49" eb="51">
      <t>ジョウタイ</t>
    </rPh>
    <rPh sb="59" eb="62">
      <t>コテイグ</t>
    </rPh>
    <rPh sb="63" eb="65">
      <t>シヨウ</t>
    </rPh>
    <rPh sb="67" eb="68">
      <t>サイ</t>
    </rPh>
    <rPh sb="70" eb="72">
      <t>チュウイ</t>
    </rPh>
    <rPh sb="88" eb="90">
      <t>シヨウ</t>
    </rPh>
    <rPh sb="90" eb="92">
      <t>フカ</t>
    </rPh>
    <phoneticPr fontId="1"/>
  </si>
  <si>
    <t>A.センサ接続／非接続設定DIPスイッチにて切り替えが可能です。DIPスイッチの場所はセンサ接続端子台の左横となります。
出荷時は全てOFFに設定しています。
断線を検知しない場合：該当回路をONにします。※漏水の検知は可能です。
センサ接続しない場合：同様に該当回路をONにします。</t>
    <phoneticPr fontId="1"/>
  </si>
  <si>
    <t>A.動作設定用スイッチ№7,8にて変更可能です。</t>
    <rPh sb="2" eb="4">
      <t>ドウサ</t>
    </rPh>
    <rPh sb="4" eb="7">
      <t>セッテイヨウ</t>
    </rPh>
    <rPh sb="17" eb="19">
      <t>ヘンコウ</t>
    </rPh>
    <rPh sb="19" eb="21">
      <t>カノウ</t>
    </rPh>
    <phoneticPr fontId="1"/>
  </si>
  <si>
    <t>位置検知器エラーコードE-01は何ですか。</t>
    <rPh sb="0" eb="5">
      <t>イチケンチキ</t>
    </rPh>
    <rPh sb="16" eb="17">
      <t>ナニ</t>
    </rPh>
    <phoneticPr fontId="1"/>
  </si>
  <si>
    <t>有効・無効　切替可能</t>
    <rPh sb="0" eb="2">
      <t>ユウコウ</t>
    </rPh>
    <rPh sb="3" eb="5">
      <t>ムコウ</t>
    </rPh>
    <rPh sb="6" eb="8">
      <t>キリカエ</t>
    </rPh>
    <rPh sb="8" eb="10">
      <t>カノウ</t>
    </rPh>
    <phoneticPr fontId="1"/>
  </si>
  <si>
    <t>-</t>
    <phoneticPr fontId="1"/>
  </si>
  <si>
    <t>弊社で試験を行っている純水の導電率は0.51～0.61μs/cm（24℃）となります。
超純水については別途お問合せフォームよりご連絡ください。</t>
    <rPh sb="0" eb="2">
      <t>ヘイシャ</t>
    </rPh>
    <rPh sb="3" eb="5">
      <t>シケン</t>
    </rPh>
    <rPh sb="6" eb="7">
      <t>オコナ</t>
    </rPh>
    <rPh sb="44" eb="47">
      <t>チョウジュンスイ</t>
    </rPh>
    <rPh sb="52" eb="54">
      <t>ベット</t>
    </rPh>
    <rPh sb="55" eb="57">
      <t>トイアワ</t>
    </rPh>
    <rPh sb="65" eb="67">
      <t>レンラク</t>
    </rPh>
    <phoneticPr fontId="1"/>
  </si>
  <si>
    <t>ZT-2が接続されている場合
①検知器からセンサを外して抵抗測定実施。：正常時：20kΩ　異常時：O.L.（完全に断線の場合）
※圧着不良や断線部の電極が少し触れるような不安定な状態であれば数MΩの値となることもあり
②センサ全長の中央付近で切断
ZT-2が接続されている側のセンサの抵抗測定実施：正常時：20kΩ　異常時：O.L.（完全に断線の場合）
※圧着不良や断線部の電極が少し触れるような不安定な状態であれば数MΩの値となることもあり
ZT-2が接続されていない側のセンサの片端の電極をショートさせ、ショートさせていない側から抵抗測定実施：正常時：数Ω　異常時：O.L.（完全に断線の場合）
※圧着不良や断線部の電極が少し触れるような不安定な状態であれば数MΩの値となることもあり
②を繰り返し場所を特定していきます。
※最後は全て繋ぎ直す必要がございます。</t>
    <phoneticPr fontId="1"/>
  </si>
  <si>
    <t>■検知器ーセンサー断線検知端末ー感度設定　組み合わせ表</t>
    <rPh sb="1" eb="4">
      <t>ケンチキ</t>
    </rPh>
    <rPh sb="9" eb="11">
      <t>ダンセン</t>
    </rPh>
    <rPh sb="11" eb="13">
      <t>ケンチ</t>
    </rPh>
    <rPh sb="13" eb="15">
      <t>タンマツ</t>
    </rPh>
    <rPh sb="16" eb="18">
      <t>カンド</t>
    </rPh>
    <rPh sb="18" eb="20">
      <t>セッテイ</t>
    </rPh>
    <rPh sb="21" eb="22">
      <t>ク</t>
    </rPh>
    <rPh sb="23" eb="24">
      <t>ア</t>
    </rPh>
    <rPh sb="26" eb="27">
      <t>ヒョウ</t>
    </rPh>
    <phoneticPr fontId="1"/>
  </si>
  <si>
    <t>■ブザーについて</t>
    <phoneticPr fontId="1"/>
  </si>
  <si>
    <t>■終売品→後継品一覧</t>
    <rPh sb="1" eb="3">
      <t>シュウバイ</t>
    </rPh>
    <rPh sb="3" eb="4">
      <t>ヒン</t>
    </rPh>
    <rPh sb="5" eb="8">
      <t>コウケイヒン</t>
    </rPh>
    <rPh sb="8" eb="10">
      <t>イチラン</t>
    </rPh>
    <phoneticPr fontId="1"/>
  </si>
  <si>
    <t>■計装線サイズと最大接続長</t>
    <rPh sb="1" eb="3">
      <t>ケイソウ</t>
    </rPh>
    <phoneticPr fontId="1"/>
  </si>
  <si>
    <t>■1回路検知器比較</t>
    <rPh sb="2" eb="4">
      <t>カイロ</t>
    </rPh>
    <rPh sb="4" eb="7">
      <t>ケンチキ</t>
    </rPh>
    <rPh sb="7" eb="9">
      <t>ヒカク</t>
    </rPh>
    <phoneticPr fontId="1"/>
  </si>
  <si>
    <t>漏水検知器仕様比較</t>
    <rPh sb="0" eb="2">
      <t>ロウスイ</t>
    </rPh>
    <rPh sb="2" eb="5">
      <t>ケンチキ</t>
    </rPh>
    <rPh sb="5" eb="7">
      <t>シヨウ</t>
    </rPh>
    <rPh sb="7" eb="9">
      <t>ヒカク</t>
    </rPh>
    <phoneticPr fontId="1"/>
  </si>
  <si>
    <t>製品仕様</t>
    <phoneticPr fontId="1"/>
  </si>
  <si>
    <t>配管の場合AD-S、AD-RS等、床面の場合AD-S、AD-RS、AD-FH等、ドレンパンなどある程度の水が溜まる場所はAD-PAとなります。なお、検知対象液によっては耐薬液性や高難燃性となりますので、ご不明ございましたらお問合せフォームよりご連絡ください。</t>
    <rPh sb="3" eb="5">
      <t>バアイ</t>
    </rPh>
    <rPh sb="15" eb="16">
      <t>トウ</t>
    </rPh>
    <rPh sb="20" eb="22">
      <t>バアイ</t>
    </rPh>
    <rPh sb="38" eb="39">
      <t>トウ</t>
    </rPh>
    <rPh sb="57" eb="59">
      <t>バショ</t>
    </rPh>
    <rPh sb="74" eb="76">
      <t>ケンチ</t>
    </rPh>
    <rPh sb="76" eb="78">
      <t>タイショウ</t>
    </rPh>
    <rPh sb="78" eb="79">
      <t>エキ</t>
    </rPh>
    <rPh sb="84" eb="86">
      <t>タイヤク</t>
    </rPh>
    <rPh sb="86" eb="88">
      <t>エキセイ</t>
    </rPh>
    <rPh sb="89" eb="90">
      <t>コウ</t>
    </rPh>
    <rPh sb="90" eb="93">
      <t>ナンネンセイ</t>
    </rPh>
    <rPh sb="102" eb="104">
      <t>フメイ</t>
    </rPh>
    <rPh sb="112" eb="114">
      <t>トイアワ</t>
    </rPh>
    <rPh sb="122" eb="124">
      <t>レンラク</t>
    </rPh>
    <phoneticPr fontId="1"/>
  </si>
  <si>
    <t>検知機能としては繰り返しご使用いただけますが、一度発色箇所は色がついたままとなりますのでご了承ください。</t>
    <rPh sb="0" eb="4">
      <t>ケンチキノウ</t>
    </rPh>
    <rPh sb="8" eb="9">
      <t>ク</t>
    </rPh>
    <rPh sb="10" eb="11">
      <t>カエ</t>
    </rPh>
    <rPh sb="13" eb="15">
      <t>シヨウ</t>
    </rPh>
    <rPh sb="23" eb="25">
      <t>イチド</t>
    </rPh>
    <rPh sb="27" eb="29">
      <t>カショ</t>
    </rPh>
    <rPh sb="30" eb="31">
      <t>イロ</t>
    </rPh>
    <rPh sb="45" eb="47">
      <t>リョウショウ</t>
    </rPh>
    <phoneticPr fontId="1"/>
  </si>
  <si>
    <t>検知器：耐用年数は５～７年となります。
センサ：施工の環境によって大きく左右されるため、耐用年数は設けておりません。</t>
    <rPh sb="4" eb="8">
      <t>タイヨウネンスウ</t>
    </rPh>
    <rPh sb="44" eb="46">
      <t>タイヨウ</t>
    </rPh>
    <phoneticPr fontId="1"/>
  </si>
  <si>
    <t>製品についてですが、「漏水検知器」と「漏水センサ」が検知には必要となります。
検知器にセンサを接続し、センサを漏水が想定される箇所に這わせ、センサに水が濡れると検知器本体で警報が鳴る仕組みとなります。
選定にあたって下記ご確認ください、
・検知器：回路数＋壁掛けor組込
・センサー：検知器を選定後、カタログ記載の使用可能センサからお選びください。
・その他：センサの固定具も取り扱っておりますので、カタログにてご確認ください。また、センサーの断線を監視される場合は断線検知端末が必要となります。
電源線や延長のための計装線はお客様にてご準備ください。</t>
    <rPh sb="19" eb="21">
      <t>ロウスイ</t>
    </rPh>
    <rPh sb="207" eb="209">
      <t>カクニン</t>
    </rPh>
    <rPh sb="249" eb="252">
      <t>デンゲンセン</t>
    </rPh>
    <rPh sb="253" eb="255">
      <t>エンチョウ</t>
    </rPh>
    <rPh sb="259" eb="261">
      <t>ケイソウ</t>
    </rPh>
    <rPh sb="261" eb="262">
      <t>セン</t>
    </rPh>
    <rPh sb="264" eb="266">
      <t>キャクサマ</t>
    </rPh>
    <rPh sb="269" eb="271">
      <t>ジュンビ</t>
    </rPh>
    <phoneticPr fontId="1"/>
  </si>
  <si>
    <t>他社製品との互換性については検証しておりませんので回答しかねます。また、弊社の検知器、センサー、端末以外での使用は製品保証の対象外となりますので予め了承ください。</t>
    <rPh sb="25" eb="27">
      <t>カイトウ</t>
    </rPh>
    <rPh sb="57" eb="61">
      <t>セイヒンホショウ</t>
    </rPh>
    <rPh sb="62" eb="65">
      <t>タイショウガイ</t>
    </rPh>
    <rPh sb="72" eb="73">
      <t>アラカジ</t>
    </rPh>
    <phoneticPr fontId="1"/>
  </si>
  <si>
    <t>※AD-PA-Nを使用する場合は断線検知機能を無効（DIPスイッチNo.1をON）にしてください。
※AD-PA-Rを使用する場合は断線検知機能を有効（DIPスイッチNo.1をOFF）にしてください。</t>
    <phoneticPr fontId="1"/>
  </si>
  <si>
    <t>※断線検知機能を無効（DIPスイッチNo.1をON）にしてください。</t>
    <phoneticPr fontId="1"/>
  </si>
  <si>
    <t>※断線検知機能を有効（DIPスイッチNo.1をOFF）にしてください。</t>
    <phoneticPr fontId="1"/>
  </si>
  <si>
    <t>現行品　AD-AS-1LCM-A</t>
    <phoneticPr fontId="1"/>
  </si>
  <si>
    <t>現行品　AD-AS-1LDMA</t>
    <phoneticPr fontId="1"/>
  </si>
  <si>
    <t>終売品　AD-AS-1LCM</t>
    <phoneticPr fontId="1"/>
  </si>
  <si>
    <t>AD-AS-1CM(断線検知なし)</t>
    <phoneticPr fontId="1"/>
  </si>
  <si>
    <t>AD-AS-1C(断線検知なし)</t>
    <rPh sb="9" eb="11">
      <t>ダンセン</t>
    </rPh>
    <rPh sb="11" eb="13">
      <t>ケンチ</t>
    </rPh>
    <phoneticPr fontId="1"/>
  </si>
  <si>
    <r>
      <t>１回路用</t>
    </r>
    <r>
      <rPr>
        <sz val="11"/>
        <color rgb="FFFF0000"/>
        <rFont val="Meiryo UI"/>
        <family val="3"/>
        <charset val="128"/>
      </rPr>
      <t>壁面取付用</t>
    </r>
    <r>
      <rPr>
        <sz val="11"/>
        <color theme="1"/>
        <rFont val="Meiryo UI"/>
        <family val="3"/>
        <charset val="128"/>
      </rPr>
      <t>位置検知</t>
    </r>
    <phoneticPr fontId="1"/>
  </si>
  <si>
    <r>
      <t>1回路用</t>
    </r>
    <r>
      <rPr>
        <sz val="11"/>
        <color rgb="FFFF0000"/>
        <rFont val="Meiryo UI"/>
        <family val="3"/>
        <charset val="128"/>
      </rPr>
      <t>壁面取付用</t>
    </r>
    <r>
      <rPr>
        <sz val="11"/>
        <color theme="1"/>
        <rFont val="Meiryo UI"/>
        <family val="3"/>
        <charset val="128"/>
      </rPr>
      <t>位置検知　</t>
    </r>
    <phoneticPr fontId="1"/>
  </si>
  <si>
    <r>
      <t>1回路用</t>
    </r>
    <r>
      <rPr>
        <sz val="11"/>
        <color rgb="FFFF0000"/>
        <rFont val="Meiryo UI"/>
        <family val="3"/>
        <charset val="128"/>
      </rPr>
      <t>盤内組込用</t>
    </r>
    <r>
      <rPr>
        <sz val="11"/>
        <color theme="1"/>
        <rFont val="Meiryo UI"/>
        <family val="3"/>
        <charset val="128"/>
      </rPr>
      <t>位置検知</t>
    </r>
    <phoneticPr fontId="1"/>
  </si>
  <si>
    <r>
      <rPr>
        <sz val="11"/>
        <color theme="4"/>
        <rFont val="Meiryo UI"/>
        <family val="3"/>
        <charset val="128"/>
      </rPr>
      <t>DC電源</t>
    </r>
    <r>
      <rPr>
        <sz val="11"/>
        <color theme="1"/>
        <rFont val="Meiryo UI"/>
        <family val="3"/>
        <charset val="128"/>
      </rPr>
      <t>型・アナログ出力付</t>
    </r>
    <phoneticPr fontId="1"/>
  </si>
  <si>
    <r>
      <rPr>
        <sz val="11"/>
        <color theme="4"/>
        <rFont val="Meiryo UI"/>
        <family val="3"/>
        <charset val="128"/>
      </rPr>
      <t>AC電源</t>
    </r>
    <r>
      <rPr>
        <sz val="11"/>
        <color theme="1"/>
        <rFont val="Meiryo UI"/>
        <family val="3"/>
        <charset val="128"/>
      </rPr>
      <t>型・アナログ出力付</t>
    </r>
    <phoneticPr fontId="1"/>
  </si>
  <si>
    <r>
      <rPr>
        <sz val="11"/>
        <color theme="4"/>
        <rFont val="Meiryo UI"/>
        <family val="3"/>
        <charset val="128"/>
      </rPr>
      <t>AC／DC電源兼用</t>
    </r>
    <r>
      <rPr>
        <sz val="11"/>
        <color theme="1"/>
        <rFont val="Meiryo UI"/>
        <family val="3"/>
        <charset val="128"/>
      </rPr>
      <t>・アナログ出力付・RS-485通信</t>
    </r>
    <phoneticPr fontId="1"/>
  </si>
  <si>
    <t>壁掛けタイプ</t>
    <rPh sb="0" eb="2">
      <t>カベカ</t>
    </rPh>
    <phoneticPr fontId="1"/>
  </si>
  <si>
    <t>標準タイプ</t>
    <rPh sb="0" eb="2">
      <t>ヒョウジュン</t>
    </rPh>
    <phoneticPr fontId="1"/>
  </si>
  <si>
    <t>位置検知型タイプ</t>
    <rPh sb="0" eb="5">
      <t>イチケンチガタ</t>
    </rPh>
    <phoneticPr fontId="1"/>
  </si>
  <si>
    <t>DINレール取付（組込）</t>
    <rPh sb="6" eb="8">
      <t>トリツケ</t>
    </rPh>
    <rPh sb="9" eb="11">
      <t>クミコ</t>
    </rPh>
    <phoneticPr fontId="1"/>
  </si>
  <si>
    <t>型番</t>
    <phoneticPr fontId="1"/>
  </si>
  <si>
    <t>仕様</t>
    <rPh sb="0" eb="2">
      <t>シヨウ</t>
    </rPh>
    <phoneticPr fontId="1"/>
  </si>
  <si>
    <r>
      <t xml:space="preserve">有効　切り替え不可
</t>
    </r>
    <r>
      <rPr>
        <sz val="9"/>
        <color rgb="FFFF0000"/>
        <rFont val="Meiryo UI"/>
        <family val="3"/>
        <charset val="128"/>
      </rPr>
      <t>※断線検知端末必須</t>
    </r>
    <rPh sb="11" eb="17">
      <t>ダンセンケンチタンマツ</t>
    </rPh>
    <rPh sb="17" eb="19">
      <t>ヒッス</t>
    </rPh>
    <phoneticPr fontId="1"/>
  </si>
  <si>
    <t>■検知目安水量</t>
    <rPh sb="1" eb="3">
      <t>ケンチ</t>
    </rPh>
    <rPh sb="3" eb="5">
      <t>メヤス</t>
    </rPh>
    <rPh sb="5" eb="7">
      <t>スイリョウ</t>
    </rPh>
    <phoneticPr fontId="1"/>
  </si>
  <si>
    <t>※AD-AS-1BM/AD-AS-1WM/AD-AS-1DM/AD-AS-1C-SR：ブザーは鳴りません。</t>
    <rPh sb="47" eb="48">
      <t>ナ</t>
    </rPh>
    <phoneticPr fontId="1"/>
  </si>
  <si>
    <t>■外部出力接点仕様一覧</t>
    <rPh sb="1" eb="3">
      <t>ガイブ</t>
    </rPh>
    <rPh sb="3" eb="5">
      <t>シュツリョク</t>
    </rPh>
    <rPh sb="5" eb="7">
      <t>セッテン</t>
    </rPh>
    <rPh sb="7" eb="9">
      <t>シヨウ</t>
    </rPh>
    <rPh sb="9" eb="11">
      <t>イチラン</t>
    </rPh>
    <phoneticPr fontId="1"/>
  </si>
  <si>
    <t>AD-AS-10DRM</t>
    <phoneticPr fontId="1"/>
  </si>
  <si>
    <t>一括制御：漏水　1C×1点、異常　1C×1点 
個別制御：漏水　1C×5点、断線　1C×5点</t>
    <phoneticPr fontId="1"/>
  </si>
  <si>
    <t>一括制御：漏水　1C×1点、異常　1C×1点 
個別制御：漏水　1C×10点、断線　1C×10点</t>
    <phoneticPr fontId="1"/>
  </si>
  <si>
    <t>1回路壁掛け</t>
    <rPh sb="1" eb="3">
      <t>カイロ</t>
    </rPh>
    <rPh sb="3" eb="5">
      <t>カベカ</t>
    </rPh>
    <phoneticPr fontId="1"/>
  </si>
  <si>
    <t>1回路
DINレール取付</t>
    <rPh sb="1" eb="3">
      <t>カイロ</t>
    </rPh>
    <rPh sb="10" eb="12">
      <t>トリツケ</t>
    </rPh>
    <phoneticPr fontId="1"/>
  </si>
  <si>
    <t>1回路
高感度型</t>
    <rPh sb="1" eb="3">
      <t>カイロ</t>
    </rPh>
    <rPh sb="4" eb="8">
      <t>コウカンドガタ</t>
    </rPh>
    <phoneticPr fontId="1"/>
  </si>
  <si>
    <t>多回路壁掛け</t>
    <rPh sb="0" eb="3">
      <t>タカイロ</t>
    </rPh>
    <rPh sb="3" eb="5">
      <t>カベカ</t>
    </rPh>
    <phoneticPr fontId="1"/>
  </si>
  <si>
    <t>位置検知
壁掛け</t>
    <rPh sb="0" eb="4">
      <t>イチケンチ</t>
    </rPh>
    <rPh sb="5" eb="7">
      <t>カベカ</t>
    </rPh>
    <phoneticPr fontId="1"/>
  </si>
  <si>
    <t>位置検知
DINレール取付</t>
    <rPh sb="0" eb="4">
      <t>イチケンチ</t>
    </rPh>
    <rPh sb="11" eb="13">
      <t>トリツケ</t>
    </rPh>
    <phoneticPr fontId="1"/>
  </si>
  <si>
    <t>A.分岐での敷設はできません。且つ、製品保証の対象外となりますのでご注意ください。</t>
    <rPh sb="15" eb="16">
      <t>カ</t>
    </rPh>
    <phoneticPr fontId="1"/>
  </si>
  <si>
    <t>検知器の電源線は何を使えばいいでしょうか。</t>
    <phoneticPr fontId="1"/>
  </si>
  <si>
    <t>AD-BFLとZT-L2の結線方法は下記の通りです。
・ZT-L2赤い線「編組線」⇔AD-BFL太い黒色（ＦＥＰ絶縁電線(青色)／導体：錫メッキ軟銅撚り線）
・ZT-L2青い線「絶縁線」⇔AD-BFL青色（ＦＥＰ絶縁電線(青色)／導体：錫メッキ軟銅撚り線）
・ZT-L2白い線「抵抗線」⇔AD-BFL細い黒色（導電ETFE被覆(黒色)／導体：錫メッキ軟銅撚り線）</t>
    <rPh sb="18" eb="20">
      <t>カキ</t>
    </rPh>
    <rPh sb="21" eb="22">
      <t>トオ</t>
    </rPh>
    <rPh sb="51" eb="52">
      <t>イロ</t>
    </rPh>
    <rPh sb="101" eb="102">
      <t>イロ</t>
    </rPh>
    <rPh sb="153" eb="154">
      <t>イロ</t>
    </rPh>
    <phoneticPr fontId="1"/>
  </si>
  <si>
    <t>センサを鉄線で固定した場合、仮に鉄線が錆をもらい、誤動作する可能性がございます。錆の発生がない環境、もしくは錆に強いSUSなどでの固定であれば問題ないと考えられますが、樹脂製を推奨いたします。</t>
    <rPh sb="19" eb="20">
      <t>サビ</t>
    </rPh>
    <phoneticPr fontId="1"/>
  </si>
  <si>
    <t>【警報保持OFF：出荷時の設定】
■漏水検知（例：30m）⇒検知位置を表示（例：30m）⇒センサが乾くと位置表示は消灯します。
■2か所以上検知した場合の表示パターンについてはお問合せフォームよりご連絡ください。
【警報保持ON】
■漏水検知（例：30m）⇒検知位置を表示（例：30m）⇒センサが乾いた後も警報解除スイッチを押すまで位置が表示され続けます。
■2か所以上検知した場合の表示パターンについてはお問合せフォームよりご連絡ください。</t>
    <rPh sb="54" eb="56">
      <t>ヒョウジ</t>
    </rPh>
    <rPh sb="57" eb="59">
      <t>ショウトウ</t>
    </rPh>
    <rPh sb="67" eb="68">
      <t>ショ</t>
    </rPh>
    <rPh sb="68" eb="70">
      <t>イジョウ</t>
    </rPh>
    <rPh sb="70" eb="72">
      <t>ケンチ</t>
    </rPh>
    <rPh sb="74" eb="76">
      <t>バアイ</t>
    </rPh>
    <rPh sb="77" eb="79">
      <t>ヒョウジ</t>
    </rPh>
    <rPh sb="151" eb="152">
      <t>アト</t>
    </rPh>
    <rPh sb="153" eb="155">
      <t>ケイホウ</t>
    </rPh>
    <rPh sb="166" eb="168">
      <t>イチ</t>
    </rPh>
    <rPh sb="169" eb="171">
      <t>ヒョウジ</t>
    </rPh>
    <rPh sb="173" eb="174">
      <t>ツヅ</t>
    </rPh>
    <rPh sb="204" eb="206">
      <t>トイアワ</t>
    </rPh>
    <rPh sb="214" eb="216">
      <t>レンラク</t>
    </rPh>
    <phoneticPr fontId="1"/>
  </si>
  <si>
    <t>タオルやウエス等でしっかり水気を拭き取り乾燥させると、自動復旧いたします。
自動復旧させたくない場合は、検知器で警報保持設定を行うことができます。 
詳しくは取扱説明書をご確認ください。</t>
    <rPh sb="7" eb="8">
      <t>トウ</t>
    </rPh>
    <rPh sb="13" eb="15">
      <t>ミズケ</t>
    </rPh>
    <rPh sb="16" eb="17">
      <t>フ</t>
    </rPh>
    <rPh sb="18" eb="19">
      <t>ト</t>
    </rPh>
    <rPh sb="20" eb="22">
      <t>カンソウ</t>
    </rPh>
    <rPh sb="27" eb="29">
      <t>ジドウ</t>
    </rPh>
    <rPh sb="29" eb="31">
      <t>フッキュウ</t>
    </rPh>
    <phoneticPr fontId="1"/>
  </si>
  <si>
    <t>外部編組、内部編組により電極が保護されていますので、踏みつけの程度にもよりますが、踏みつけによる誤検知は可能性としては低いと考えております。</t>
    <rPh sb="41" eb="42">
      <t>フ</t>
    </rPh>
    <rPh sb="48" eb="51">
      <t>ゴケンチ</t>
    </rPh>
    <rPh sb="52" eb="55">
      <t>カノウセイ</t>
    </rPh>
    <rPh sb="59" eb="60">
      <t>ヒク</t>
    </rPh>
    <rPh sb="62" eb="63">
      <t>カンガ</t>
    </rPh>
    <phoneticPr fontId="1"/>
  </si>
  <si>
    <t>水の量が足りない可能性があります。検知に必要な水の量はこちらをご確認ください。</t>
    <rPh sb="17" eb="19">
      <t>ケンチ</t>
    </rPh>
    <rPh sb="20" eb="22">
      <t>ヒツヨウ</t>
    </rPh>
    <rPh sb="23" eb="24">
      <t>ミズ</t>
    </rPh>
    <rPh sb="25" eb="26">
      <t>リョウ</t>
    </rPh>
    <rPh sb="32" eb="34">
      <t>カクニン</t>
    </rPh>
    <phoneticPr fontId="1"/>
  </si>
  <si>
    <t>水をかけましたが漏水検知しません。故障でしょうか。</t>
    <rPh sb="0" eb="1">
      <t>ミズ</t>
    </rPh>
    <rPh sb="8" eb="10">
      <t>ロウスイ</t>
    </rPh>
    <rPh sb="10" eb="12">
      <t>ケンチ</t>
    </rPh>
    <phoneticPr fontId="1"/>
  </si>
  <si>
    <t>漏水・断線　個別出力可能</t>
    <rPh sb="6" eb="8">
      <t>コベツ</t>
    </rPh>
    <rPh sb="8" eb="10">
      <t>シュツリョク</t>
    </rPh>
    <rPh sb="10" eb="12">
      <t>カノウ</t>
    </rPh>
    <phoneticPr fontId="10"/>
  </si>
  <si>
    <t>DINレール取付（盤内組込）(小型)　断線検知可能　ブザー無</t>
    <rPh sb="6" eb="8">
      <t>トリツケ</t>
    </rPh>
    <rPh sb="9" eb="10">
      <t>バン</t>
    </rPh>
    <rPh sb="10" eb="11">
      <t>ナイ</t>
    </rPh>
    <rPh sb="11" eb="13">
      <t>クミコミ</t>
    </rPh>
    <rPh sb="15" eb="17">
      <t>コガタ</t>
    </rPh>
    <rPh sb="19" eb="21">
      <t>ダンセン</t>
    </rPh>
    <rPh sb="21" eb="23">
      <t>ケンチ</t>
    </rPh>
    <rPh sb="23" eb="25">
      <t>カノウ</t>
    </rPh>
    <rPh sb="29" eb="30">
      <t>ナシ</t>
    </rPh>
    <phoneticPr fontId="1"/>
  </si>
  <si>
    <t>DINレール取付（盤内組込）　断線検知可能　ブザー無</t>
    <rPh sb="6" eb="8">
      <t>トリツケ</t>
    </rPh>
    <rPh sb="9" eb="10">
      <t>バン</t>
    </rPh>
    <rPh sb="10" eb="11">
      <t>ナイ</t>
    </rPh>
    <rPh sb="11" eb="13">
      <t>クミコミ</t>
    </rPh>
    <rPh sb="15" eb="17">
      <t>ダンセン</t>
    </rPh>
    <rPh sb="17" eb="19">
      <t>ケンチ</t>
    </rPh>
    <rPh sb="19" eb="21">
      <t>カノウ</t>
    </rPh>
    <rPh sb="25" eb="26">
      <t>ナシ</t>
    </rPh>
    <phoneticPr fontId="1"/>
  </si>
  <si>
    <t>DINレール取付（盤内組込）　断線検知可能　ブザー無</t>
    <rPh sb="6" eb="8">
      <t>トリツケ</t>
    </rPh>
    <rPh sb="9" eb="11">
      <t>バンナイ</t>
    </rPh>
    <rPh sb="11" eb="13">
      <t>クミコミ</t>
    </rPh>
    <rPh sb="15" eb="17">
      <t>ダンセン</t>
    </rPh>
    <rPh sb="17" eb="19">
      <t>ケンチ</t>
    </rPh>
    <rPh sb="19" eb="21">
      <t>カノウ</t>
    </rPh>
    <rPh sb="25" eb="26">
      <t>ナシ</t>
    </rPh>
    <phoneticPr fontId="1"/>
  </si>
  <si>
    <t>位置検知タイプ　DINレール取付（盤内組込）　ブザー有</t>
    <rPh sb="0" eb="4">
      <t>イチケンチ</t>
    </rPh>
    <rPh sb="14" eb="16">
      <t>トリツケ</t>
    </rPh>
    <rPh sb="17" eb="18">
      <t>バン</t>
    </rPh>
    <rPh sb="18" eb="19">
      <t>ナイ</t>
    </rPh>
    <rPh sb="19" eb="21">
      <t>クミコミ</t>
    </rPh>
    <rPh sb="26" eb="27">
      <t>アリ</t>
    </rPh>
    <phoneticPr fontId="10"/>
  </si>
  <si>
    <t>有効・無効　切替可能　(検知感度により型式異なる)</t>
    <rPh sb="0" eb="2">
      <t>ユウコウ</t>
    </rPh>
    <rPh sb="3" eb="5">
      <t>ムコウ</t>
    </rPh>
    <rPh sb="6" eb="8">
      <t>キリカエ</t>
    </rPh>
    <rPh sb="8" eb="10">
      <t>カノウ</t>
    </rPh>
    <phoneticPr fontId="1"/>
  </si>
  <si>
    <t>最大ボリューム：
10cmのFASTモードで73dB程度、SLOWモードで71dB程度
30cmのFASTモードで65dB程度、SLOWモードで62dB程度
最小ボリューム：
10cmのFASTモードで58dB程度、SLOWモードで56dB程度
30cmのFASTモードで50dB程度、SLOWモードで48dB程度</t>
    <phoneticPr fontId="1"/>
  </si>
  <si>
    <t>最大音圧65dB/30cm</t>
    <rPh sb="0" eb="2">
      <t>サイダイ</t>
    </rPh>
    <rPh sb="2" eb="4">
      <t>オンアツ</t>
    </rPh>
    <phoneticPr fontId="1"/>
  </si>
  <si>
    <t>動作設定用スイッチ№7,8</t>
    <phoneticPr fontId="1"/>
  </si>
  <si>
    <t>Q.位置検知器(型番AD-AS-1LCM-A/AD-AS-1LDMA)　検知感度の変更方法について教えてください。</t>
    <rPh sb="2" eb="7">
      <t>イチケンチキ</t>
    </rPh>
    <rPh sb="8" eb="10">
      <t>カタバン</t>
    </rPh>
    <rPh sb="36" eb="38">
      <t>ケンチ</t>
    </rPh>
    <rPh sb="38" eb="40">
      <t>カンド</t>
    </rPh>
    <rPh sb="41" eb="43">
      <t>ヘンコウ</t>
    </rPh>
    <rPh sb="43" eb="45">
      <t>ホウホウ</t>
    </rPh>
    <rPh sb="49" eb="50">
      <t>オシ</t>
    </rPh>
    <phoneticPr fontId="1"/>
  </si>
  <si>
    <t>目安水量</t>
    <rPh sb="0" eb="2">
      <t>メヤス</t>
    </rPh>
    <rPh sb="2" eb="4">
      <t>スイリョウ</t>
    </rPh>
    <phoneticPr fontId="1"/>
  </si>
  <si>
    <t>壁面取付用　断線検知可能　ブザー有</t>
    <rPh sb="6" eb="8">
      <t>ダンセン</t>
    </rPh>
    <rPh sb="8" eb="10">
      <t>ケンチ</t>
    </rPh>
    <rPh sb="10" eb="12">
      <t>カノウ</t>
    </rPh>
    <rPh sb="16" eb="17">
      <t>アリ</t>
    </rPh>
    <phoneticPr fontId="1"/>
  </si>
  <si>
    <t>高感度タイプ　DINレール取付（盤内組込）　ブザー無</t>
    <phoneticPr fontId="1"/>
  </si>
  <si>
    <t>AD-FH-S</t>
    <phoneticPr fontId="10"/>
  </si>
  <si>
    <t>質問</t>
    <phoneticPr fontId="1"/>
  </si>
  <si>
    <t>ワード入力後、各カテゴリ別QAのセルがハイライトいたします</t>
    <rPh sb="3" eb="5">
      <t>ニュウリョク</t>
    </rPh>
    <rPh sb="5" eb="6">
      <t>ゴ</t>
    </rPh>
    <rPh sb="7" eb="8">
      <t>カク</t>
    </rPh>
    <rPh sb="12" eb="13">
      <t>ベツ</t>
    </rPh>
    <phoneticPr fontId="1"/>
  </si>
  <si>
    <t>付属しておりません。取り扱い全ての検知器は、電源をご使用ください。</t>
    <rPh sb="10" eb="11">
      <t>ト</t>
    </rPh>
    <rPh sb="12" eb="13">
      <t>アツカ</t>
    </rPh>
    <rPh sb="14" eb="15">
      <t>スベ</t>
    </rPh>
    <rPh sb="17" eb="20">
      <t>ケンチキ</t>
    </rPh>
    <rPh sb="22" eb="24">
      <t>デンゲン</t>
    </rPh>
    <rPh sb="26" eb="28">
      <t>シヨウ</t>
    </rPh>
    <phoneticPr fontId="1"/>
  </si>
  <si>
    <t>可能です。原則としてセンサ単体で100m以内、計装線単体で100m位内での施工をお願いいたします。※分岐は不可となります。</t>
    <rPh sb="0" eb="2">
      <t>カノウ</t>
    </rPh>
    <rPh sb="5" eb="7">
      <t>ゲンソク</t>
    </rPh>
    <rPh sb="13" eb="15">
      <t>タンタイ</t>
    </rPh>
    <rPh sb="20" eb="22">
      <t>イナイ</t>
    </rPh>
    <rPh sb="23" eb="25">
      <t>ケイソウ</t>
    </rPh>
    <rPh sb="25" eb="26">
      <t>セン</t>
    </rPh>
    <rPh sb="26" eb="28">
      <t>タンタイ</t>
    </rPh>
    <rPh sb="33" eb="35">
      <t>イナイ</t>
    </rPh>
    <rPh sb="37" eb="39">
      <t>セコウ</t>
    </rPh>
    <rPh sb="41" eb="42">
      <t>ネガ</t>
    </rPh>
    <rPh sb="50" eb="52">
      <t>ブンキ</t>
    </rPh>
    <rPh sb="53" eb="55">
      <t>フカ</t>
    </rPh>
    <phoneticPr fontId="1"/>
  </si>
  <si>
    <t>多回路検知器(AD-AS-5DRM/AD-AS-10DRM)において断線を検知しない設定につい教えてください。</t>
    <rPh sb="0" eb="3">
      <t>タカイロ</t>
    </rPh>
    <rPh sb="3" eb="6">
      <t>ケンチキ</t>
    </rPh>
    <rPh sb="34" eb="36">
      <t>ダンセン</t>
    </rPh>
    <rPh sb="37" eb="39">
      <t>ケンチ</t>
    </rPh>
    <rPh sb="42" eb="44">
      <t>セッテイ</t>
    </rPh>
    <rPh sb="47" eb="48">
      <t>オシ</t>
    </rPh>
    <phoneticPr fontId="1"/>
  </si>
  <si>
    <t>A.DSW1機能設定スイッチのDSW1-4(一番右)をOFFにしてください。</t>
    <rPh sb="6" eb="8">
      <t>キノウ</t>
    </rPh>
    <rPh sb="8" eb="10">
      <t>セッテイ</t>
    </rPh>
    <rPh sb="22" eb="24">
      <t>イチバン</t>
    </rPh>
    <rPh sb="24" eb="25">
      <t>ミギ</t>
    </rPh>
    <phoneticPr fontId="1"/>
  </si>
  <si>
    <t>位置検知器(AD-AS-1LDM-A/AD-AS-1LDMA)において警報保持OFF／ON時の漏水位置表示パターンについて教えてください。</t>
    <rPh sb="0" eb="5">
      <t>イチケンチキ</t>
    </rPh>
    <rPh sb="35" eb="37">
      <t>ケイホウ</t>
    </rPh>
    <rPh sb="37" eb="39">
      <t>ホジ</t>
    </rPh>
    <rPh sb="45" eb="46">
      <t>ジ</t>
    </rPh>
    <rPh sb="47" eb="49">
      <t>ロウスイ</t>
    </rPh>
    <rPh sb="49" eb="51">
      <t>イチ</t>
    </rPh>
    <rPh sb="61" eb="62">
      <t>オシ</t>
    </rPh>
    <phoneticPr fontId="1"/>
  </si>
  <si>
    <t>3ml 程度　※1滴（0.05ml）1秒で水滴を滴下</t>
    <rPh sb="4" eb="6">
      <t>テイド</t>
    </rPh>
    <phoneticPr fontId="1"/>
  </si>
  <si>
    <t>濡れ幅100mm程度</t>
    <rPh sb="8" eb="10">
      <t>テイド</t>
    </rPh>
    <phoneticPr fontId="1"/>
  </si>
  <si>
    <t>断線検知端末</t>
    <rPh sb="0" eb="2">
      <t>ダンセン</t>
    </rPh>
    <rPh sb="2" eb="6">
      <t>ケンチタンマツ</t>
    </rPh>
    <phoneticPr fontId="1"/>
  </si>
  <si>
    <t>AD-AS-1WM(断線検知選択可)</t>
    <rPh sb="10" eb="12">
      <t>ダンセン</t>
    </rPh>
    <rPh sb="12" eb="14">
      <t>ケンチ</t>
    </rPh>
    <rPh sb="14" eb="16">
      <t>センタク</t>
    </rPh>
    <rPh sb="16" eb="17">
      <t>カ</t>
    </rPh>
    <phoneticPr fontId="1"/>
  </si>
  <si>
    <t>※互換性につきましては、問い合わせフォームよりご連絡をお願いします</t>
    <rPh sb="1" eb="4">
      <t>ゴカンセイ</t>
    </rPh>
    <rPh sb="12" eb="13">
      <t>ト</t>
    </rPh>
    <rPh sb="14" eb="15">
      <t>ア</t>
    </rPh>
    <rPh sb="24" eb="26">
      <t>レンラク</t>
    </rPh>
    <rPh sb="28" eb="29">
      <t>ネガ</t>
    </rPh>
    <phoneticPr fontId="1"/>
  </si>
  <si>
    <t>AD-AS-1A</t>
    <phoneticPr fontId="1"/>
  </si>
  <si>
    <t>AD-AS-1B</t>
    <phoneticPr fontId="1"/>
  </si>
  <si>
    <t>AD-AS-1LCM-A/AD-AS-1LDMA</t>
    <phoneticPr fontId="1"/>
  </si>
  <si>
    <t>※同等品ではございません</t>
    <phoneticPr fontId="1"/>
  </si>
  <si>
    <t>1回路用壁面取付タイプAD-AS-1AMにおいて断線を検知しない設定を教えて下さい。</t>
    <phoneticPr fontId="1"/>
  </si>
  <si>
    <t>位置検知器(AD-AS-1LCM-A/AD-AS-1LDMA)において検知感度の変更方法を教えてください。</t>
    <rPh sb="0" eb="5">
      <t>イチケンチキ</t>
    </rPh>
    <rPh sb="35" eb="37">
      <t>ケンチ</t>
    </rPh>
    <rPh sb="37" eb="39">
      <t>カンド</t>
    </rPh>
    <rPh sb="40" eb="42">
      <t>ヘンコウ</t>
    </rPh>
    <rPh sb="42" eb="44">
      <t>ホウホウ</t>
    </rPh>
    <rPh sb="45" eb="46">
      <t>オシ</t>
    </rPh>
    <phoneticPr fontId="1"/>
  </si>
  <si>
    <t>Q.多回路検知器（型番AD-AS-5DRM/AD-AS-10DRM）において断線を検知しない設定を教えてください。</t>
    <rPh sb="2" eb="5">
      <t>タカイロ</t>
    </rPh>
    <rPh sb="5" eb="8">
      <t>ケンチキ</t>
    </rPh>
    <rPh sb="9" eb="11">
      <t>カタバン</t>
    </rPh>
    <rPh sb="38" eb="40">
      <t>ダンセン</t>
    </rPh>
    <rPh sb="41" eb="43">
      <t>ケンチ</t>
    </rPh>
    <rPh sb="46" eb="48">
      <t>セッテイ</t>
    </rPh>
    <rPh sb="49" eb="50">
      <t>オシ</t>
    </rPh>
    <phoneticPr fontId="1"/>
  </si>
  <si>
    <t>Q.1回路用壁面取付タイプAD-AS-1AMにおいて断線を検知しない設定を教えて下さい。</t>
    <rPh sb="3" eb="5">
      <t>カイロ</t>
    </rPh>
    <rPh sb="5" eb="6">
      <t>ヨウ</t>
    </rPh>
    <rPh sb="6" eb="8">
      <t>カベメン</t>
    </rPh>
    <rPh sb="8" eb="10">
      <t>トリツ</t>
    </rPh>
    <phoneticPr fontId="1"/>
  </si>
  <si>
    <t>AD-AS-1AM</t>
    <phoneticPr fontId="1"/>
  </si>
  <si>
    <t>検知器</t>
    <rPh sb="0" eb="3">
      <t>ケンチキ</t>
    </rPh>
    <phoneticPr fontId="1"/>
  </si>
  <si>
    <t>センサ</t>
    <phoneticPr fontId="1"/>
  </si>
  <si>
    <t>センサー</t>
    <phoneticPr fontId="1"/>
  </si>
  <si>
    <t>組み合わせ</t>
    <rPh sb="0" eb="1">
      <t>ク</t>
    </rPh>
    <rPh sb="2" eb="3">
      <t>ア</t>
    </rPh>
    <phoneticPr fontId="1"/>
  </si>
  <si>
    <t>感度</t>
    <rPh sb="0" eb="2">
      <t>カンド</t>
    </rPh>
    <phoneticPr fontId="1"/>
  </si>
  <si>
    <t>終売</t>
    <rPh sb="0" eb="2">
      <t>シュウバイ</t>
    </rPh>
    <phoneticPr fontId="1"/>
  </si>
  <si>
    <t>終売品</t>
    <rPh sb="0" eb="3">
      <t>シュウバイヒン</t>
    </rPh>
    <phoneticPr fontId="1"/>
  </si>
  <si>
    <t>後継</t>
    <rPh sb="0" eb="2">
      <t>コウケイ</t>
    </rPh>
    <phoneticPr fontId="1"/>
  </si>
  <si>
    <t>後継品</t>
    <rPh sb="0" eb="3">
      <t>コウケイヒン</t>
    </rPh>
    <phoneticPr fontId="1"/>
  </si>
  <si>
    <t>廃盤</t>
    <rPh sb="0" eb="2">
      <t>ハイバン</t>
    </rPh>
    <phoneticPr fontId="1"/>
  </si>
  <si>
    <t>ブザー</t>
    <phoneticPr fontId="1"/>
  </si>
  <si>
    <t>アラーム</t>
    <phoneticPr fontId="1"/>
  </si>
  <si>
    <t>一回路</t>
    <rPh sb="0" eb="3">
      <t>イチカイロ</t>
    </rPh>
    <phoneticPr fontId="1"/>
  </si>
  <si>
    <t>1回路</t>
    <rPh sb="1" eb="3">
      <t>カイロ</t>
    </rPh>
    <phoneticPr fontId="1"/>
  </si>
  <si>
    <t>AD-AS-1BM</t>
    <phoneticPr fontId="1"/>
  </si>
  <si>
    <t>AD-AS-1DM</t>
    <phoneticPr fontId="1"/>
  </si>
  <si>
    <t>AD-AS-1WM</t>
    <phoneticPr fontId="1"/>
  </si>
  <si>
    <t>AD-AS-1C-SR</t>
    <phoneticPr fontId="1"/>
  </si>
  <si>
    <t>注意</t>
    <rPh sb="0" eb="2">
      <t>チュウイ</t>
    </rPh>
    <phoneticPr fontId="1"/>
  </si>
  <si>
    <t>違い</t>
    <rPh sb="0" eb="1">
      <t>チガ</t>
    </rPh>
    <phoneticPr fontId="1"/>
  </si>
  <si>
    <t>ログ</t>
    <phoneticPr fontId="1"/>
  </si>
  <si>
    <t>記録</t>
    <rPh sb="0" eb="2">
      <t>キロク</t>
    </rPh>
    <phoneticPr fontId="1"/>
  </si>
  <si>
    <t>記憶</t>
    <rPh sb="0" eb="2">
      <t>キオク</t>
    </rPh>
    <phoneticPr fontId="1"/>
  </si>
  <si>
    <t>ソケット</t>
    <phoneticPr fontId="1"/>
  </si>
  <si>
    <t>端子カバー</t>
    <rPh sb="0" eb="2">
      <t>タンシ</t>
    </rPh>
    <phoneticPr fontId="1"/>
  </si>
  <si>
    <t>端子</t>
    <rPh sb="0" eb="2">
      <t>タンシ</t>
    </rPh>
    <phoneticPr fontId="1"/>
  </si>
  <si>
    <t>カバー</t>
    <phoneticPr fontId="1"/>
  </si>
  <si>
    <t>電源</t>
    <rPh sb="0" eb="2">
      <t>デンゲン</t>
    </rPh>
    <phoneticPr fontId="1"/>
  </si>
  <si>
    <t>出力</t>
    <rPh sb="0" eb="2">
      <t>シュツリョク</t>
    </rPh>
    <phoneticPr fontId="1"/>
  </si>
  <si>
    <t>制御出力</t>
    <rPh sb="0" eb="2">
      <t>セイギョ</t>
    </rPh>
    <rPh sb="2" eb="4">
      <t>シュツリョク</t>
    </rPh>
    <phoneticPr fontId="1"/>
  </si>
  <si>
    <t>リレー</t>
    <phoneticPr fontId="1"/>
  </si>
  <si>
    <t>電池</t>
    <rPh sb="0" eb="2">
      <t>デンチ</t>
    </rPh>
    <phoneticPr fontId="1"/>
  </si>
  <si>
    <t>アース</t>
    <phoneticPr fontId="1"/>
  </si>
  <si>
    <t>アース線</t>
    <rPh sb="3" eb="4">
      <t>セン</t>
    </rPh>
    <phoneticPr fontId="1"/>
  </si>
  <si>
    <t>多回路</t>
    <rPh sb="0" eb="3">
      <t>タカイロ</t>
    </rPh>
    <phoneticPr fontId="1"/>
  </si>
  <si>
    <t>多回路検知器</t>
    <rPh sb="0" eb="6">
      <t>タカイロケンチキ</t>
    </rPh>
    <phoneticPr fontId="1"/>
  </si>
  <si>
    <t>AD-AS-5DRM</t>
    <phoneticPr fontId="1"/>
  </si>
  <si>
    <t>AD-AS-10DRM</t>
    <phoneticPr fontId="1"/>
  </si>
  <si>
    <t>出力接点</t>
    <rPh sb="0" eb="2">
      <t>シュツリョク</t>
    </rPh>
    <rPh sb="2" eb="4">
      <t>セッテン</t>
    </rPh>
    <phoneticPr fontId="1"/>
  </si>
  <si>
    <t>外部出力</t>
    <rPh sb="0" eb="2">
      <t>ガイブ</t>
    </rPh>
    <rPh sb="2" eb="4">
      <t>シュツリョク</t>
    </rPh>
    <phoneticPr fontId="1"/>
  </si>
  <si>
    <t>一括</t>
    <rPh sb="0" eb="2">
      <t>イッカツ</t>
    </rPh>
    <phoneticPr fontId="1"/>
  </si>
  <si>
    <t>一括制御</t>
    <rPh sb="0" eb="2">
      <t>イッカツ</t>
    </rPh>
    <rPh sb="2" eb="4">
      <t>セイギョ</t>
    </rPh>
    <phoneticPr fontId="1"/>
  </si>
  <si>
    <t>個別</t>
    <rPh sb="0" eb="2">
      <t>コベツ</t>
    </rPh>
    <phoneticPr fontId="1"/>
  </si>
  <si>
    <t>個別制御</t>
    <rPh sb="0" eb="2">
      <t>コベツ</t>
    </rPh>
    <rPh sb="2" eb="4">
      <t>セイギョ</t>
    </rPh>
    <phoneticPr fontId="1"/>
  </si>
  <si>
    <t>筐体</t>
    <rPh sb="0" eb="2">
      <t>キョウタイ</t>
    </rPh>
    <phoneticPr fontId="1"/>
  </si>
  <si>
    <t>扉</t>
    <rPh sb="0" eb="1">
      <t>トビラ</t>
    </rPh>
    <phoneticPr fontId="1"/>
  </si>
  <si>
    <t>かぎ</t>
    <phoneticPr fontId="1"/>
  </si>
  <si>
    <t>カギ</t>
    <phoneticPr fontId="1"/>
  </si>
  <si>
    <t>鍵</t>
    <rPh sb="0" eb="1">
      <t>カギ</t>
    </rPh>
    <phoneticPr fontId="1"/>
  </si>
  <si>
    <t>異常</t>
    <rPh sb="0" eb="2">
      <t>イジョウ</t>
    </rPh>
    <phoneticPr fontId="1"/>
  </si>
  <si>
    <t>警報保持</t>
    <rPh sb="0" eb="4">
      <t>ケイホウホジ</t>
    </rPh>
    <phoneticPr fontId="1"/>
  </si>
  <si>
    <t>警報保持機能</t>
    <rPh sb="0" eb="4">
      <t>ケイホウホジ</t>
    </rPh>
    <rPh sb="4" eb="6">
      <t>キノウ</t>
    </rPh>
    <phoneticPr fontId="1"/>
  </si>
  <si>
    <t>多回路検知器の外部出力接点端子台を教えてください。</t>
    <rPh sb="0" eb="1">
      <t>タ</t>
    </rPh>
    <rPh sb="1" eb="3">
      <t>カイロ</t>
    </rPh>
    <rPh sb="3" eb="6">
      <t>ケンチキ</t>
    </rPh>
    <rPh sb="13" eb="16">
      <t>タンシダイ</t>
    </rPh>
    <rPh sb="17" eb="18">
      <t>オシ</t>
    </rPh>
    <phoneticPr fontId="1"/>
  </si>
  <si>
    <t>多回路検知器の外部出力接点について、一括制御および個別制御それぞれでの出力は可能ですか。</t>
    <rPh sb="20" eb="22">
      <t>セイギョ</t>
    </rPh>
    <rPh sb="27" eb="29">
      <t>セイギョ</t>
    </rPh>
    <phoneticPr fontId="1"/>
  </si>
  <si>
    <t>多回路検知器の警報保持機能について教えてください。</t>
    <rPh sb="0" eb="6">
      <t>タカイロケンチキ</t>
    </rPh>
    <rPh sb="17" eb="18">
      <t>オシ</t>
    </rPh>
    <phoneticPr fontId="1"/>
  </si>
  <si>
    <t>位置</t>
    <rPh sb="0" eb="2">
      <t>イチ</t>
    </rPh>
    <phoneticPr fontId="1"/>
  </si>
  <si>
    <t>位置検知器</t>
    <rPh sb="0" eb="2">
      <t>イチ</t>
    </rPh>
    <rPh sb="2" eb="5">
      <t>ケンチキ</t>
    </rPh>
    <phoneticPr fontId="1"/>
  </si>
  <si>
    <t>AD-AS-1LCM-A</t>
    <phoneticPr fontId="1"/>
  </si>
  <si>
    <t>AD-AS-1LDMA</t>
    <phoneticPr fontId="1"/>
  </si>
  <si>
    <t>表示</t>
    <rPh sb="0" eb="2">
      <t>ヒョウジ</t>
    </rPh>
    <phoneticPr fontId="1"/>
  </si>
  <si>
    <t>誤差</t>
    <rPh sb="0" eb="1">
      <t>ゴ</t>
    </rPh>
    <rPh sb="1" eb="2">
      <t>サ</t>
    </rPh>
    <phoneticPr fontId="1"/>
  </si>
  <si>
    <t>断線検知端末</t>
    <rPh sb="0" eb="2">
      <t>ダンセン</t>
    </rPh>
    <rPh sb="2" eb="4">
      <t>ケンチ</t>
    </rPh>
    <rPh sb="4" eb="6">
      <t>タンマツ</t>
    </rPh>
    <phoneticPr fontId="1"/>
  </si>
  <si>
    <t>ZT-L2</t>
    <phoneticPr fontId="1"/>
  </si>
  <si>
    <t>センサ端子台</t>
    <rPh sb="3" eb="6">
      <t>タンシダイ</t>
    </rPh>
    <phoneticPr fontId="1"/>
  </si>
  <si>
    <t>センサー端子台</t>
    <rPh sb="4" eb="7">
      <t>タンシダイ</t>
    </rPh>
    <phoneticPr fontId="1"/>
  </si>
  <si>
    <t>入力</t>
    <rPh sb="0" eb="2">
      <t>ニュウリョク</t>
    </rPh>
    <phoneticPr fontId="1"/>
  </si>
  <si>
    <t>長さ</t>
    <rPh sb="0" eb="1">
      <t>ナガ</t>
    </rPh>
    <phoneticPr fontId="1"/>
  </si>
  <si>
    <t>条長</t>
    <rPh sb="0" eb="2">
      <t>ジョウチョウ</t>
    </rPh>
    <phoneticPr fontId="1"/>
  </si>
  <si>
    <t>販売単位</t>
    <rPh sb="0" eb="2">
      <t>ハンバイ</t>
    </rPh>
    <rPh sb="2" eb="4">
      <t>タンイ</t>
    </rPh>
    <phoneticPr fontId="1"/>
  </si>
  <si>
    <t>敷設</t>
    <rPh sb="0" eb="2">
      <t>フセツ</t>
    </rPh>
    <phoneticPr fontId="1"/>
  </si>
  <si>
    <t>水</t>
    <rPh sb="0" eb="1">
      <t>ミズ</t>
    </rPh>
    <phoneticPr fontId="1"/>
  </si>
  <si>
    <t>量</t>
    <rPh sb="0" eb="1">
      <t>リョウ</t>
    </rPh>
    <phoneticPr fontId="1"/>
  </si>
  <si>
    <t>水量</t>
    <rPh sb="0" eb="2">
      <t>スイリョウ</t>
    </rPh>
    <phoneticPr fontId="1"/>
  </si>
  <si>
    <t>再使用</t>
    <rPh sb="0" eb="3">
      <t>サイシヨウ</t>
    </rPh>
    <phoneticPr fontId="1"/>
  </si>
  <si>
    <t>再利用</t>
    <rPh sb="0" eb="3">
      <t>サイリヨウ</t>
    </rPh>
    <phoneticPr fontId="1"/>
  </si>
  <si>
    <t>用途</t>
    <rPh sb="0" eb="2">
      <t>ヨウト</t>
    </rPh>
    <phoneticPr fontId="1"/>
  </si>
  <si>
    <t>設置場所</t>
    <rPh sb="0" eb="2">
      <t>セッチ</t>
    </rPh>
    <rPh sb="2" eb="4">
      <t>バショ</t>
    </rPh>
    <phoneticPr fontId="1"/>
  </si>
  <si>
    <t>塩化ビニル</t>
    <rPh sb="0" eb="2">
      <t>エンカ</t>
    </rPh>
    <phoneticPr fontId="1"/>
  </si>
  <si>
    <t>耐熱</t>
    <rPh sb="0" eb="2">
      <t>タイネツ</t>
    </rPh>
    <phoneticPr fontId="1"/>
  </si>
  <si>
    <t>耐熱性</t>
    <rPh sb="0" eb="3">
      <t>タイネツセイ</t>
    </rPh>
    <phoneticPr fontId="1"/>
  </si>
  <si>
    <t>使用温度</t>
    <rPh sb="0" eb="2">
      <t>シヨウ</t>
    </rPh>
    <rPh sb="2" eb="4">
      <t>オンド</t>
    </rPh>
    <phoneticPr fontId="1"/>
  </si>
  <si>
    <t>温度</t>
    <rPh sb="0" eb="2">
      <t>オンド</t>
    </rPh>
    <phoneticPr fontId="1"/>
  </si>
  <si>
    <t>耐熱湿度</t>
    <rPh sb="0" eb="2">
      <t>タイネツ</t>
    </rPh>
    <rPh sb="2" eb="4">
      <t>シツド</t>
    </rPh>
    <phoneticPr fontId="1"/>
  </si>
  <si>
    <t>湿度</t>
    <rPh sb="0" eb="2">
      <t>シツド</t>
    </rPh>
    <phoneticPr fontId="1"/>
  </si>
  <si>
    <t>高湿度</t>
    <rPh sb="0" eb="3">
      <t>コウシツド</t>
    </rPh>
    <phoneticPr fontId="1"/>
  </si>
  <si>
    <t>漏水帯</t>
    <rPh sb="0" eb="3">
      <t>ロウスイタイ</t>
    </rPh>
    <phoneticPr fontId="1"/>
  </si>
  <si>
    <t>水没</t>
    <rPh sb="0" eb="2">
      <t>スイボツ</t>
    </rPh>
    <phoneticPr fontId="1"/>
  </si>
  <si>
    <t>長時間</t>
    <rPh sb="0" eb="3">
      <t>チョウジカン</t>
    </rPh>
    <phoneticPr fontId="1"/>
  </si>
  <si>
    <t>塩素</t>
    <rPh sb="0" eb="2">
      <t>エンソ</t>
    </rPh>
    <phoneticPr fontId="1"/>
  </si>
  <si>
    <t>薬品</t>
    <rPh sb="0" eb="2">
      <t>ヤクヒン</t>
    </rPh>
    <phoneticPr fontId="1"/>
  </si>
  <si>
    <t>耐薬</t>
    <rPh sb="0" eb="2">
      <t>タイヤク</t>
    </rPh>
    <phoneticPr fontId="1"/>
  </si>
  <si>
    <t>耐薬品</t>
    <rPh sb="0" eb="3">
      <t>タイヤクヒン</t>
    </rPh>
    <phoneticPr fontId="1"/>
  </si>
  <si>
    <t>純水</t>
    <rPh sb="0" eb="2">
      <t>ジュンスイ</t>
    </rPh>
    <phoneticPr fontId="1"/>
  </si>
  <si>
    <t>超純水</t>
    <rPh sb="0" eb="1">
      <t>チョウ</t>
    </rPh>
    <rPh sb="1" eb="3">
      <t>ジュンスイ</t>
    </rPh>
    <phoneticPr fontId="1"/>
  </si>
  <si>
    <t>人工透析</t>
    <rPh sb="0" eb="4">
      <t>ジンコウトウセキ</t>
    </rPh>
    <phoneticPr fontId="1"/>
  </si>
  <si>
    <t>透析</t>
    <rPh sb="0" eb="2">
      <t>トウセキ</t>
    </rPh>
    <phoneticPr fontId="1"/>
  </si>
  <si>
    <t>医療</t>
    <rPh sb="0" eb="2">
      <t>イリョウ</t>
    </rPh>
    <phoneticPr fontId="1"/>
  </si>
  <si>
    <t>医療向け</t>
    <rPh sb="0" eb="3">
      <t>イリョウム</t>
    </rPh>
    <phoneticPr fontId="1"/>
  </si>
  <si>
    <t>発色</t>
    <rPh sb="0" eb="2">
      <t>ハッショク</t>
    </rPh>
    <phoneticPr fontId="1"/>
  </si>
  <si>
    <t>発色タイプ</t>
    <rPh sb="0" eb="2">
      <t>ハッショク</t>
    </rPh>
    <phoneticPr fontId="1"/>
  </si>
  <si>
    <t>AD-HS</t>
    <phoneticPr fontId="1"/>
  </si>
  <si>
    <t>色</t>
    <rPh sb="0" eb="1">
      <t>イロ</t>
    </rPh>
    <phoneticPr fontId="1"/>
  </si>
  <si>
    <t>高難燃耐薬液</t>
    <rPh sb="0" eb="3">
      <t>コウナンネン</t>
    </rPh>
    <rPh sb="3" eb="5">
      <t>タイヤク</t>
    </rPh>
    <rPh sb="5" eb="6">
      <t>エキ</t>
    </rPh>
    <phoneticPr fontId="1"/>
  </si>
  <si>
    <t>高難燃</t>
    <rPh sb="0" eb="3">
      <t>コウナンネン</t>
    </rPh>
    <phoneticPr fontId="1"/>
  </si>
  <si>
    <t>難燃</t>
    <rPh sb="0" eb="2">
      <t>ナンネン</t>
    </rPh>
    <phoneticPr fontId="1"/>
  </si>
  <si>
    <t>薬液</t>
    <rPh sb="0" eb="2">
      <t>ヤクエキ</t>
    </rPh>
    <phoneticPr fontId="1"/>
  </si>
  <si>
    <t>耐薬液</t>
    <rPh sb="0" eb="3">
      <t>タイヤクエキ</t>
    </rPh>
    <phoneticPr fontId="1"/>
  </si>
  <si>
    <t>AD-BRS</t>
    <phoneticPr fontId="1"/>
  </si>
  <si>
    <t>AD-BRS-S</t>
    <phoneticPr fontId="1"/>
  </si>
  <si>
    <t>位置検知</t>
    <rPh sb="0" eb="2">
      <t>イチ</t>
    </rPh>
    <rPh sb="2" eb="4">
      <t>ケンチ</t>
    </rPh>
    <phoneticPr fontId="1"/>
  </si>
  <si>
    <t>センサ</t>
    <phoneticPr fontId="1"/>
  </si>
  <si>
    <t>AD-LS</t>
    <phoneticPr fontId="1"/>
  </si>
  <si>
    <t>AD-BFL</t>
    <phoneticPr fontId="1"/>
  </si>
  <si>
    <t>断線検知端末</t>
    <rPh sb="0" eb="2">
      <t>ダンセン</t>
    </rPh>
    <rPh sb="2" eb="4">
      <t>ケンチ</t>
    </rPh>
    <rPh sb="4" eb="6">
      <t>タンマツ</t>
    </rPh>
    <phoneticPr fontId="1"/>
  </si>
  <si>
    <t>断線検知</t>
    <rPh sb="0" eb="2">
      <t>ダンセン</t>
    </rPh>
    <rPh sb="2" eb="4">
      <t>ケンチ</t>
    </rPh>
    <phoneticPr fontId="1"/>
  </si>
  <si>
    <t>断線</t>
    <rPh sb="0" eb="2">
      <t>ダンセン</t>
    </rPh>
    <phoneticPr fontId="1"/>
  </si>
  <si>
    <t>ZT-2</t>
    <phoneticPr fontId="1"/>
  </si>
  <si>
    <t>ZT-SR</t>
    <phoneticPr fontId="1"/>
  </si>
  <si>
    <t>ZT-L2</t>
    <phoneticPr fontId="1"/>
  </si>
  <si>
    <t>スリーブ</t>
    <phoneticPr fontId="1"/>
  </si>
  <si>
    <t>圧着スリーブ</t>
    <rPh sb="0" eb="2">
      <t>アッチャク</t>
    </rPh>
    <phoneticPr fontId="1"/>
  </si>
  <si>
    <t>計装線</t>
    <rPh sb="0" eb="3">
      <t>ケイソウセン</t>
    </rPh>
    <phoneticPr fontId="1"/>
  </si>
  <si>
    <t>ケーブル</t>
    <phoneticPr fontId="1"/>
  </si>
  <si>
    <t>敷設</t>
    <rPh sb="0" eb="2">
      <t>フセツ</t>
    </rPh>
    <phoneticPr fontId="1"/>
  </si>
  <si>
    <t>種類</t>
    <rPh sb="0" eb="2">
      <t>シュルイ</t>
    </rPh>
    <phoneticPr fontId="1"/>
  </si>
  <si>
    <t>種別</t>
    <rPh sb="0" eb="2">
      <t>シュベツ</t>
    </rPh>
    <phoneticPr fontId="1"/>
  </si>
  <si>
    <t>サイズ</t>
    <phoneticPr fontId="1"/>
  </si>
  <si>
    <t>多芯</t>
    <rPh sb="0" eb="2">
      <t>タシン</t>
    </rPh>
    <phoneticPr fontId="1"/>
  </si>
  <si>
    <t>多芯ケーブル</t>
    <rPh sb="0" eb="2">
      <t>タシン</t>
    </rPh>
    <phoneticPr fontId="1"/>
  </si>
  <si>
    <t>耐用年数</t>
    <rPh sb="0" eb="4">
      <t>タイヨウネンスウ</t>
    </rPh>
    <phoneticPr fontId="1"/>
  </si>
  <si>
    <t>寿命</t>
    <rPh sb="0" eb="2">
      <t>ジュミョウ</t>
    </rPh>
    <phoneticPr fontId="1"/>
  </si>
  <si>
    <t>商品選定</t>
    <rPh sb="0" eb="2">
      <t>ショウヒン</t>
    </rPh>
    <rPh sb="2" eb="4">
      <t>センテイ</t>
    </rPh>
    <phoneticPr fontId="1"/>
  </si>
  <si>
    <t>選定</t>
    <rPh sb="0" eb="2">
      <t>センテイ</t>
    </rPh>
    <phoneticPr fontId="1"/>
  </si>
  <si>
    <t>検知器</t>
    <rPh sb="0" eb="3">
      <t>ケンチキ</t>
    </rPh>
    <phoneticPr fontId="1"/>
  </si>
  <si>
    <t>PSEマーク</t>
    <phoneticPr fontId="1"/>
  </si>
  <si>
    <t>PSE</t>
    <phoneticPr fontId="1"/>
  </si>
  <si>
    <t>マーク</t>
    <phoneticPr fontId="1"/>
  </si>
  <si>
    <t>外部機器</t>
    <rPh sb="0" eb="4">
      <t>ガイブキキ</t>
    </rPh>
    <phoneticPr fontId="1"/>
  </si>
  <si>
    <t>仕様</t>
    <rPh sb="0" eb="2">
      <t>シヨウ</t>
    </rPh>
    <phoneticPr fontId="1"/>
  </si>
  <si>
    <t>抵抗</t>
    <rPh sb="0" eb="2">
      <t>テイコウ</t>
    </rPh>
    <phoneticPr fontId="1"/>
  </si>
  <si>
    <t>抵抗値</t>
    <rPh sb="0" eb="3">
      <t>テイコウチ</t>
    </rPh>
    <phoneticPr fontId="1"/>
  </si>
  <si>
    <t>電磁弁</t>
    <rPh sb="0" eb="3">
      <t>デンジベン</t>
    </rPh>
    <phoneticPr fontId="1"/>
  </si>
  <si>
    <t>電動弁</t>
    <rPh sb="0" eb="3">
      <t>デンドウベン</t>
    </rPh>
    <phoneticPr fontId="1"/>
  </si>
  <si>
    <t>電圧</t>
    <rPh sb="0" eb="2">
      <t>デンアツ</t>
    </rPh>
    <phoneticPr fontId="1"/>
  </si>
  <si>
    <t>単相</t>
    <rPh sb="0" eb="2">
      <t>タンソウ</t>
    </rPh>
    <phoneticPr fontId="1"/>
  </si>
  <si>
    <t>三相</t>
    <rPh sb="0" eb="2">
      <t>サンソウ</t>
    </rPh>
    <phoneticPr fontId="1"/>
  </si>
  <si>
    <t>相数</t>
    <rPh sb="0" eb="2">
      <t>ソウスウ</t>
    </rPh>
    <phoneticPr fontId="1"/>
  </si>
  <si>
    <t>電池</t>
    <rPh sb="0" eb="2">
      <t>デンチ</t>
    </rPh>
    <phoneticPr fontId="1"/>
  </si>
  <si>
    <t>リチウム</t>
    <phoneticPr fontId="1"/>
  </si>
  <si>
    <t>リチウム電池</t>
    <rPh sb="4" eb="6">
      <t>デンチ</t>
    </rPh>
    <phoneticPr fontId="1"/>
  </si>
  <si>
    <t>ニッケル</t>
    <phoneticPr fontId="1"/>
  </si>
  <si>
    <t>ニッケル電池</t>
    <rPh sb="4" eb="6">
      <t>デンチ</t>
    </rPh>
    <phoneticPr fontId="1"/>
  </si>
  <si>
    <t>電源</t>
    <rPh sb="0" eb="2">
      <t>デンゲン</t>
    </rPh>
    <phoneticPr fontId="1"/>
  </si>
  <si>
    <t>MSDS</t>
    <phoneticPr fontId="1"/>
  </si>
  <si>
    <t>SDS</t>
    <phoneticPr fontId="1"/>
  </si>
  <si>
    <t>安全データシート</t>
    <rPh sb="0" eb="2">
      <t>アンゼン</t>
    </rPh>
    <phoneticPr fontId="1"/>
  </si>
  <si>
    <t>圧着</t>
    <rPh sb="0" eb="2">
      <t>アッチャク</t>
    </rPh>
    <phoneticPr fontId="1"/>
  </si>
  <si>
    <t>他社製品</t>
    <rPh sb="0" eb="2">
      <t>タシャ</t>
    </rPh>
    <rPh sb="2" eb="4">
      <t>セイヒン</t>
    </rPh>
    <phoneticPr fontId="1"/>
  </si>
  <si>
    <t>他社</t>
    <rPh sb="0" eb="2">
      <t>タシャ</t>
    </rPh>
    <phoneticPr fontId="1"/>
  </si>
  <si>
    <t>他社商品</t>
    <rPh sb="0" eb="2">
      <t>タシャ</t>
    </rPh>
    <rPh sb="2" eb="4">
      <t>ショウヒン</t>
    </rPh>
    <phoneticPr fontId="1"/>
  </si>
  <si>
    <t>互換性</t>
    <rPh sb="0" eb="3">
      <t>ゴカンセイ</t>
    </rPh>
    <phoneticPr fontId="1"/>
  </si>
  <si>
    <t>互換</t>
    <rPh sb="0" eb="2">
      <t>ゴカン</t>
    </rPh>
    <phoneticPr fontId="1"/>
  </si>
  <si>
    <t>屋外</t>
    <rPh sb="0" eb="2">
      <t>オクガイ</t>
    </rPh>
    <phoneticPr fontId="1"/>
  </si>
  <si>
    <t>屋内</t>
    <rPh sb="0" eb="2">
      <t>オクナイ</t>
    </rPh>
    <phoneticPr fontId="1"/>
  </si>
  <si>
    <t>外</t>
    <rPh sb="0" eb="1">
      <t>ソト</t>
    </rPh>
    <phoneticPr fontId="1"/>
  </si>
  <si>
    <t>中</t>
    <rPh sb="0" eb="1">
      <t>ナカ</t>
    </rPh>
    <phoneticPr fontId="1"/>
  </si>
  <si>
    <t>内</t>
    <rPh sb="0" eb="1">
      <t>ウチ</t>
    </rPh>
    <phoneticPr fontId="1"/>
  </si>
  <si>
    <t>室内</t>
    <rPh sb="0" eb="2">
      <t>シツナイ</t>
    </rPh>
    <phoneticPr fontId="1"/>
  </si>
  <si>
    <t>室外</t>
    <rPh sb="0" eb="2">
      <t>シツガイ</t>
    </rPh>
    <phoneticPr fontId="1"/>
  </si>
  <si>
    <t>電磁波</t>
    <rPh sb="0" eb="3">
      <t>デンジハ</t>
    </rPh>
    <phoneticPr fontId="1"/>
  </si>
  <si>
    <t>磁場</t>
    <rPh sb="0" eb="2">
      <t>ジバ</t>
    </rPh>
    <phoneticPr fontId="1"/>
  </si>
  <si>
    <t>外部電磁誘導</t>
    <rPh sb="0" eb="2">
      <t>ガイブ</t>
    </rPh>
    <rPh sb="2" eb="4">
      <t>デンジ</t>
    </rPh>
    <rPh sb="4" eb="6">
      <t>ユウドウ</t>
    </rPh>
    <phoneticPr fontId="1"/>
  </si>
  <si>
    <t>電磁</t>
    <rPh sb="0" eb="2">
      <t>デンジ</t>
    </rPh>
    <phoneticPr fontId="1"/>
  </si>
  <si>
    <t>防爆</t>
    <rPh sb="0" eb="2">
      <t>ボウバク</t>
    </rPh>
    <phoneticPr fontId="1"/>
  </si>
  <si>
    <t>防爆エリア</t>
    <rPh sb="0" eb="2">
      <t>ボウバク</t>
    </rPh>
    <phoneticPr fontId="1"/>
  </si>
  <si>
    <t>センサ</t>
    <phoneticPr fontId="1"/>
  </si>
  <si>
    <t>センサー</t>
    <phoneticPr fontId="1"/>
  </si>
  <si>
    <t>電源</t>
    <rPh sb="0" eb="2">
      <t>デンゲン</t>
    </rPh>
    <phoneticPr fontId="1"/>
  </si>
  <si>
    <t>電源線</t>
    <rPh sb="0" eb="3">
      <t>デンゲンセン</t>
    </rPh>
    <phoneticPr fontId="1"/>
  </si>
  <si>
    <t>AC電源</t>
    <rPh sb="2" eb="4">
      <t>デンゲン</t>
    </rPh>
    <phoneticPr fontId="1"/>
  </si>
  <si>
    <t>DC電源</t>
    <rPh sb="2" eb="4">
      <t>デンゲン</t>
    </rPh>
    <phoneticPr fontId="1"/>
  </si>
  <si>
    <t>AC</t>
    <phoneticPr fontId="1"/>
  </si>
  <si>
    <t>DC</t>
    <phoneticPr fontId="1"/>
  </si>
  <si>
    <t>結線</t>
    <rPh sb="0" eb="2">
      <t>ケッセン</t>
    </rPh>
    <phoneticPr fontId="1"/>
  </si>
  <si>
    <t>接続</t>
    <rPh sb="0" eb="2">
      <t>セツゾク</t>
    </rPh>
    <phoneticPr fontId="1"/>
  </si>
  <si>
    <t>漏水帯</t>
    <rPh sb="0" eb="3">
      <t>ロウスイタイ</t>
    </rPh>
    <phoneticPr fontId="1"/>
  </si>
  <si>
    <t>位置</t>
    <rPh sb="0" eb="2">
      <t>イチ</t>
    </rPh>
    <phoneticPr fontId="1"/>
  </si>
  <si>
    <t>位置検知器</t>
    <rPh sb="0" eb="5">
      <t>イチケンチキ</t>
    </rPh>
    <phoneticPr fontId="1"/>
  </si>
  <si>
    <t>AD-AS-1LCM-A</t>
    <phoneticPr fontId="1"/>
  </si>
  <si>
    <t>設置</t>
    <rPh sb="0" eb="2">
      <t>セッチ</t>
    </rPh>
    <phoneticPr fontId="1"/>
  </si>
  <si>
    <t>取付け</t>
    <rPh sb="0" eb="2">
      <t>トリツ</t>
    </rPh>
    <phoneticPr fontId="1"/>
  </si>
  <si>
    <t>取付</t>
    <rPh sb="0" eb="2">
      <t>トリツ</t>
    </rPh>
    <phoneticPr fontId="1"/>
  </si>
  <si>
    <t>取付方法</t>
    <rPh sb="0" eb="4">
      <t>トリツケホウホウ</t>
    </rPh>
    <phoneticPr fontId="1"/>
  </si>
  <si>
    <t>AD-AS-1LDMA</t>
    <phoneticPr fontId="1"/>
  </si>
  <si>
    <t>Modbus(RS-485)</t>
  </si>
  <si>
    <t>Modbus</t>
    <phoneticPr fontId="1"/>
  </si>
  <si>
    <t>RS-485</t>
    <phoneticPr fontId="1"/>
  </si>
  <si>
    <t>モドバス</t>
    <phoneticPr fontId="1"/>
  </si>
  <si>
    <t>AD-BFL</t>
    <phoneticPr fontId="1"/>
  </si>
  <si>
    <t>ZT-L2</t>
    <phoneticPr fontId="1"/>
  </si>
  <si>
    <t>分岐</t>
    <rPh sb="0" eb="2">
      <t>ブンキ</t>
    </rPh>
    <phoneticPr fontId="1"/>
  </si>
  <si>
    <t>敷設</t>
    <rPh sb="0" eb="2">
      <t>フセツ</t>
    </rPh>
    <phoneticPr fontId="1"/>
  </si>
  <si>
    <t>計装線</t>
    <rPh sb="0" eb="3">
      <t>ケイソウセン</t>
    </rPh>
    <phoneticPr fontId="1"/>
  </si>
  <si>
    <t>ケーブル</t>
    <phoneticPr fontId="1"/>
  </si>
  <si>
    <t>AD-PA</t>
    <phoneticPr fontId="1"/>
  </si>
  <si>
    <t>AD-PA-R</t>
    <phoneticPr fontId="1"/>
  </si>
  <si>
    <t>AD-PA-N</t>
    <phoneticPr fontId="1"/>
  </si>
  <si>
    <t>ポイント</t>
    <phoneticPr fontId="1"/>
  </si>
  <si>
    <t>ポイントタイプ</t>
    <phoneticPr fontId="1"/>
  </si>
  <si>
    <t>ポイントセンサ</t>
    <phoneticPr fontId="1"/>
  </si>
  <si>
    <t>ポイントセンサ―</t>
    <phoneticPr fontId="1"/>
  </si>
  <si>
    <t>固定</t>
    <rPh sb="0" eb="2">
      <t>コテイ</t>
    </rPh>
    <phoneticPr fontId="1"/>
  </si>
  <si>
    <t>鉄線</t>
    <rPh sb="0" eb="2">
      <t>テツセン</t>
    </rPh>
    <phoneticPr fontId="1"/>
  </si>
  <si>
    <t>検知器</t>
    <rPh sb="0" eb="3">
      <t>ケンチキ</t>
    </rPh>
    <phoneticPr fontId="1"/>
  </si>
  <si>
    <t>漏水検知器</t>
    <rPh sb="0" eb="2">
      <t>ロウスイ</t>
    </rPh>
    <rPh sb="2" eb="5">
      <t>ケンチキ</t>
    </rPh>
    <phoneticPr fontId="1"/>
  </si>
  <si>
    <t>テスト</t>
    <phoneticPr fontId="1"/>
  </si>
  <si>
    <t>運転</t>
    <rPh sb="0" eb="2">
      <t>ウンテン</t>
    </rPh>
    <phoneticPr fontId="1"/>
  </si>
  <si>
    <t>試運転</t>
    <rPh sb="0" eb="3">
      <t>シウンテン</t>
    </rPh>
    <phoneticPr fontId="1"/>
  </si>
  <si>
    <t>X線</t>
    <rPh sb="1" eb="2">
      <t>セン</t>
    </rPh>
    <phoneticPr fontId="1"/>
  </si>
  <si>
    <t>X線室</t>
    <rPh sb="1" eb="2">
      <t>セン</t>
    </rPh>
    <rPh sb="2" eb="3">
      <t>シツ</t>
    </rPh>
    <phoneticPr fontId="1"/>
  </si>
  <si>
    <t>シールド</t>
    <phoneticPr fontId="1"/>
  </si>
  <si>
    <t>シールドルーム</t>
    <phoneticPr fontId="1"/>
  </si>
  <si>
    <t>医療</t>
    <rPh sb="0" eb="2">
      <t>イリョウ</t>
    </rPh>
    <phoneticPr fontId="1"/>
  </si>
  <si>
    <t>病院</t>
    <rPh sb="0" eb="2">
      <t>ビョウイン</t>
    </rPh>
    <phoneticPr fontId="1"/>
  </si>
  <si>
    <t>配線</t>
    <rPh sb="0" eb="2">
      <t>ハイセン</t>
    </rPh>
    <phoneticPr fontId="1"/>
  </si>
  <si>
    <t>床下</t>
    <rPh sb="0" eb="2">
      <t>ユカシタ</t>
    </rPh>
    <phoneticPr fontId="1"/>
  </si>
  <si>
    <t>暗所</t>
    <rPh sb="0" eb="2">
      <t>アンショ</t>
    </rPh>
    <phoneticPr fontId="1"/>
  </si>
  <si>
    <t>床下配線</t>
    <rPh sb="0" eb="2">
      <t>ユカシタ</t>
    </rPh>
    <rPh sb="2" eb="4">
      <t>ハイセン</t>
    </rPh>
    <phoneticPr fontId="1"/>
  </si>
  <si>
    <t>暗所配線</t>
    <rPh sb="0" eb="2">
      <t>アンショ</t>
    </rPh>
    <rPh sb="2" eb="4">
      <t>ハイセン</t>
    </rPh>
    <phoneticPr fontId="1"/>
  </si>
  <si>
    <t>固定具</t>
    <rPh sb="0" eb="3">
      <t>コテイグ</t>
    </rPh>
    <phoneticPr fontId="1"/>
  </si>
  <si>
    <t>SP-1SF</t>
    <phoneticPr fontId="1"/>
  </si>
  <si>
    <t>感度</t>
    <rPh sb="0" eb="2">
      <t>カンド</t>
    </rPh>
    <phoneticPr fontId="1"/>
  </si>
  <si>
    <t>感度調整</t>
    <rPh sb="0" eb="2">
      <t>カンド</t>
    </rPh>
    <rPh sb="2" eb="4">
      <t>チョウセイ</t>
    </rPh>
    <phoneticPr fontId="1"/>
  </si>
  <si>
    <t>AD-AS-1AM</t>
    <phoneticPr fontId="1"/>
  </si>
  <si>
    <t>断線警報</t>
    <rPh sb="0" eb="2">
      <t>ダンセン</t>
    </rPh>
    <rPh sb="2" eb="4">
      <t>ケイホウ</t>
    </rPh>
    <phoneticPr fontId="1"/>
  </si>
  <si>
    <t>断線</t>
    <rPh sb="0" eb="2">
      <t>ダンセン</t>
    </rPh>
    <phoneticPr fontId="1"/>
  </si>
  <si>
    <t>ZT-2</t>
    <phoneticPr fontId="1"/>
  </si>
  <si>
    <t>設定</t>
    <rPh sb="0" eb="2">
      <t>セッテイ</t>
    </rPh>
    <phoneticPr fontId="1"/>
  </si>
  <si>
    <t>AD-AS-5DRM</t>
    <phoneticPr fontId="1"/>
  </si>
  <si>
    <t>AD-AS-10DRM</t>
    <phoneticPr fontId="1"/>
  </si>
  <si>
    <t>検知感度</t>
    <rPh sb="0" eb="2">
      <t>ケンチ</t>
    </rPh>
    <rPh sb="2" eb="4">
      <t>カンド</t>
    </rPh>
    <phoneticPr fontId="1"/>
  </si>
  <si>
    <t>位置検知器</t>
    <rPh sb="0" eb="2">
      <t>イチ</t>
    </rPh>
    <rPh sb="2" eb="5">
      <t>ケンチキ</t>
    </rPh>
    <phoneticPr fontId="1"/>
  </si>
  <si>
    <t>警報</t>
    <rPh sb="0" eb="2">
      <t>ケイホウ</t>
    </rPh>
    <phoneticPr fontId="1"/>
  </si>
  <si>
    <t>警報保持</t>
    <rPh sb="0" eb="2">
      <t>ケイホウ</t>
    </rPh>
    <rPh sb="2" eb="4">
      <t>ホジ</t>
    </rPh>
    <phoneticPr fontId="1"/>
  </si>
  <si>
    <t>アラーム</t>
    <phoneticPr fontId="1"/>
  </si>
  <si>
    <t>ブザー</t>
    <phoneticPr fontId="1"/>
  </si>
  <si>
    <t>漏水</t>
    <rPh sb="0" eb="2">
      <t>ロウスイ</t>
    </rPh>
    <phoneticPr fontId="1"/>
  </si>
  <si>
    <t>漏水警報</t>
    <rPh sb="0" eb="2">
      <t>ロウスイ</t>
    </rPh>
    <rPh sb="2" eb="4">
      <t>ケイホウ</t>
    </rPh>
    <phoneticPr fontId="1"/>
  </si>
  <si>
    <t>復旧</t>
    <rPh sb="0" eb="2">
      <t>フッキュウ</t>
    </rPh>
    <phoneticPr fontId="1"/>
  </si>
  <si>
    <t>警報保持</t>
    <rPh sb="0" eb="4">
      <t>ケイホウホジ</t>
    </rPh>
    <phoneticPr fontId="1"/>
  </si>
  <si>
    <t>エラー</t>
    <phoneticPr fontId="1"/>
  </si>
  <si>
    <t>エラーコード</t>
    <phoneticPr fontId="1"/>
  </si>
  <si>
    <t>E-01</t>
    <phoneticPr fontId="1"/>
  </si>
  <si>
    <t>Err 01</t>
  </si>
  <si>
    <t>漏水位置</t>
    <rPh sb="0" eb="2">
      <t>ロウスイ</t>
    </rPh>
    <rPh sb="2" eb="4">
      <t>イチ</t>
    </rPh>
    <phoneticPr fontId="1"/>
  </si>
  <si>
    <t>漏水地点</t>
    <rPh sb="0" eb="2">
      <t>ロウスイ</t>
    </rPh>
    <rPh sb="2" eb="4">
      <t>チテン</t>
    </rPh>
    <phoneticPr fontId="1"/>
  </si>
  <si>
    <t>差異</t>
    <rPh sb="0" eb="2">
      <t>サイ</t>
    </rPh>
    <phoneticPr fontId="1"/>
  </si>
  <si>
    <t>断線場所</t>
    <rPh sb="0" eb="2">
      <t>ダンセン</t>
    </rPh>
    <rPh sb="2" eb="4">
      <t>バショ</t>
    </rPh>
    <phoneticPr fontId="1"/>
  </si>
  <si>
    <t>特定</t>
    <rPh sb="0" eb="2">
      <t>トクテイ</t>
    </rPh>
    <phoneticPr fontId="1"/>
  </si>
  <si>
    <t>踏む</t>
    <rPh sb="0" eb="1">
      <t>フ</t>
    </rPh>
    <phoneticPr fontId="1"/>
  </si>
  <si>
    <t>踏みつけ</t>
    <rPh sb="0" eb="1">
      <t>フ</t>
    </rPh>
    <phoneticPr fontId="1"/>
  </si>
  <si>
    <t>踏み付け</t>
    <rPh sb="0" eb="1">
      <t>フ</t>
    </rPh>
    <rPh sb="2" eb="3">
      <t>ツ</t>
    </rPh>
    <phoneticPr fontId="1"/>
  </si>
  <si>
    <t>停電</t>
    <rPh sb="0" eb="2">
      <t>テイデン</t>
    </rPh>
    <phoneticPr fontId="1"/>
  </si>
  <si>
    <t>ブレーカー</t>
    <phoneticPr fontId="1"/>
  </si>
  <si>
    <t>検知しない</t>
    <rPh sb="0" eb="2">
      <t>ケンチ</t>
    </rPh>
    <phoneticPr fontId="1"/>
  </si>
  <si>
    <t>水</t>
    <rPh sb="0" eb="1">
      <t>ミズ</t>
    </rPh>
    <phoneticPr fontId="1"/>
  </si>
  <si>
    <t>量</t>
    <rPh sb="0" eb="1">
      <t>リョウ</t>
    </rPh>
    <phoneticPr fontId="1"/>
  </si>
  <si>
    <t>水量</t>
    <rPh sb="0" eb="2">
      <t>スイリョウ</t>
    </rPh>
    <phoneticPr fontId="1"/>
  </si>
  <si>
    <t>検知水量</t>
    <rPh sb="0" eb="2">
      <t>ケンチ</t>
    </rPh>
    <rPh sb="2" eb="4">
      <t>スイリョウ</t>
    </rPh>
    <phoneticPr fontId="1"/>
  </si>
  <si>
    <t>かび</t>
    <phoneticPr fontId="1"/>
  </si>
  <si>
    <t>カビ</t>
    <phoneticPr fontId="1"/>
  </si>
  <si>
    <t>緑</t>
    <rPh sb="0" eb="1">
      <t>ミドリ</t>
    </rPh>
    <phoneticPr fontId="1"/>
  </si>
  <si>
    <t>緑色</t>
    <rPh sb="0" eb="2">
      <t>ミドリイロ</t>
    </rPh>
    <phoneticPr fontId="1"/>
  </si>
  <si>
    <t>誤報</t>
    <rPh sb="0" eb="2">
      <t>ゴホウ</t>
    </rPh>
    <phoneticPr fontId="1"/>
  </si>
  <si>
    <t>錆</t>
    <rPh sb="0" eb="1">
      <t>サビ</t>
    </rPh>
    <phoneticPr fontId="1"/>
  </si>
  <si>
    <t>サビ</t>
    <phoneticPr fontId="1"/>
  </si>
  <si>
    <t>赤さび</t>
    <rPh sb="0" eb="1">
      <t>アカ</t>
    </rPh>
    <phoneticPr fontId="1"/>
  </si>
  <si>
    <t>赤錆</t>
    <rPh sb="0" eb="2">
      <t>アカサビ</t>
    </rPh>
    <phoneticPr fontId="1"/>
  </si>
  <si>
    <t>赤サビ</t>
    <rPh sb="0" eb="1">
      <t>アカ</t>
    </rPh>
    <phoneticPr fontId="1"/>
  </si>
  <si>
    <t>海水</t>
    <rPh sb="0" eb="2">
      <t>カイスイ</t>
    </rPh>
    <phoneticPr fontId="1"/>
  </si>
  <si>
    <t>塩</t>
    <rPh sb="0" eb="1">
      <t>シオ</t>
    </rPh>
    <phoneticPr fontId="1"/>
  </si>
  <si>
    <t>返品</t>
    <rPh sb="0" eb="2">
      <t>ヘンピン</t>
    </rPh>
    <phoneticPr fontId="1"/>
  </si>
  <si>
    <t>返却</t>
    <rPh sb="0" eb="2">
      <t>ヘンキャク</t>
    </rPh>
    <phoneticPr fontId="1"/>
  </si>
  <si>
    <t>仕様書</t>
  </si>
  <si>
    <t>検知器型番</t>
  </si>
  <si>
    <t>取扱説明書</t>
  </si>
  <si>
    <t>AD-AS-1AM（1回路用）</t>
    <phoneticPr fontId="1"/>
  </si>
  <si>
    <t>AD-AS-1BM（1回路用）</t>
    <phoneticPr fontId="1"/>
  </si>
  <si>
    <t>AD-AS-1BM（1回路用）～2022年2月</t>
    <phoneticPr fontId="1"/>
  </si>
  <si>
    <t>AD-AS-1WM（1回路用）</t>
    <phoneticPr fontId="1"/>
  </si>
  <si>
    <t>AD-AS-1DM（1回路用）</t>
    <phoneticPr fontId="1"/>
  </si>
  <si>
    <t>AD-AS-1C-SR（高感度型）</t>
    <phoneticPr fontId="1"/>
  </si>
  <si>
    <t>AD-AS-5DRM（5回路用）</t>
    <phoneticPr fontId="1"/>
  </si>
  <si>
    <t>AD-AS-5RBM（5回路用）</t>
    <phoneticPr fontId="1"/>
  </si>
  <si>
    <t>AD-AS-10DRM（10回路用）</t>
    <phoneticPr fontId="1"/>
  </si>
  <si>
    <t>AD-AS-10RBM（10回路用）</t>
    <phoneticPr fontId="1"/>
  </si>
  <si>
    <t>AD-AS-1LDMA 1回路用位置検知（AC／DC電源兼用）</t>
    <phoneticPr fontId="1"/>
  </si>
  <si>
    <t>AD-AS-1LCM-A 1回路用位置検知（AC電源型・アナログ出力付）</t>
    <phoneticPr fontId="1"/>
  </si>
  <si>
    <t>AD-AS-1AM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</si>
</sst>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0"/>
      <name val="Meiryo UI"/>
      <family val="3"/>
      <charset val="128"/>
    </font>
    <font>
      <u/>
      <sz val="11"/>
      <color theme="10"/>
      <name val="游ゴシック"/>
      <family val="2"/>
      <charset val="128"/>
      <scheme val="minor"/>
    </font>
    <font>
      <sz val="26"/>
      <color theme="1"/>
      <name val="Meiryo UI"/>
      <family val="3"/>
      <charset val="128"/>
    </font>
    <font>
      <sz val="10"/>
      <color theme="1"/>
      <name val="Meiryo UI"/>
      <family val="3"/>
      <charset val="128"/>
    </font>
    <font>
      <sz val="14"/>
      <color theme="1"/>
      <name val="Meiryo UI"/>
      <family val="3"/>
      <charset val="128"/>
    </font>
    <font>
      <sz val="18"/>
      <color theme="1"/>
      <name val="Meiryo UI"/>
      <family val="3"/>
      <charset val="128"/>
    </font>
    <font>
      <u/>
      <sz val="16"/>
      <name val="Meiryo UI"/>
      <family val="3"/>
      <charset val="128"/>
    </font>
    <font>
      <sz val="6"/>
      <name val="游ゴシック"/>
      <family val="3"/>
      <charset val="128"/>
      <scheme val="minor"/>
    </font>
    <font>
      <sz val="11"/>
      <color theme="1"/>
      <name val="メイリオ"/>
      <family val="3"/>
      <charset val="128"/>
    </font>
    <font>
      <sz val="11"/>
      <name val="メイリオ"/>
      <family val="3"/>
      <charset val="128"/>
    </font>
    <font>
      <b/>
      <sz val="11"/>
      <color theme="1"/>
      <name val="メイリオ"/>
      <family val="3"/>
      <charset val="128"/>
    </font>
    <font>
      <b/>
      <sz val="11"/>
      <name val="メイリオ"/>
      <family val="3"/>
      <charset val="128"/>
    </font>
    <font>
      <sz val="8"/>
      <color theme="1"/>
      <name val="メイリオ"/>
      <family val="3"/>
      <charset val="128"/>
    </font>
    <font>
      <sz val="11"/>
      <color rgb="FF00B050"/>
      <name val="Meiryo UI"/>
      <family val="3"/>
      <charset val="128"/>
    </font>
    <font>
      <b/>
      <sz val="11"/>
      <color theme="0"/>
      <name val="メイリオ"/>
      <family val="3"/>
      <charset val="128"/>
    </font>
    <font>
      <u/>
      <sz val="11"/>
      <name val="メイリオ"/>
      <family val="3"/>
      <charset val="128"/>
    </font>
    <font>
      <b/>
      <sz val="11"/>
      <color theme="1"/>
      <name val="Meiryo UI"/>
      <family val="3"/>
      <charset val="128"/>
    </font>
    <font>
      <sz val="11"/>
      <color rgb="FFFF0000"/>
      <name val="Meiryo UI"/>
      <family val="3"/>
      <charset val="128"/>
    </font>
    <font>
      <sz val="11"/>
      <color theme="4"/>
      <name val="Meiryo UI"/>
      <family val="3"/>
      <charset val="128"/>
    </font>
    <font>
      <sz val="9"/>
      <color rgb="FFFF0000"/>
      <name val="Meiryo UI"/>
      <family val="3"/>
      <charset val="128"/>
    </font>
    <font>
      <b/>
      <sz val="11"/>
      <color theme="0"/>
      <name val="Meiryo UI"/>
      <family val="3"/>
      <charset val="128"/>
    </font>
    <font>
      <sz val="11"/>
      <color rgb="FFFFFFFF"/>
      <name val="Noto Sans JP"/>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4"/>
        <bgColor indexed="64"/>
      </patternFill>
    </fill>
    <fill>
      <patternFill patternType="solid">
        <fgColor rgb="FF79849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top style="thin">
        <color theme="6" tint="0.39997558519241921"/>
      </top>
      <bottom/>
      <diagonal/>
    </border>
    <border>
      <left/>
      <right/>
      <top style="thin">
        <color theme="4" tint="0.39997558519241921"/>
      </top>
      <bottom/>
      <diagonal/>
    </border>
    <border>
      <left/>
      <right/>
      <top style="thin">
        <color theme="6"/>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rgb="FFFFFFFF"/>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1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2" fillId="4"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xf>
    <xf numFmtId="0" fontId="6" fillId="0" borderId="0" xfId="0" applyFont="1">
      <alignment vertical="center"/>
    </xf>
    <xf numFmtId="0" fontId="11"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1" fillId="0" borderId="0" xfId="0" applyFont="1" applyAlignment="1"/>
    <xf numFmtId="0" fontId="11" fillId="0" borderId="0" xfId="0" applyFont="1" applyAlignment="1">
      <alignment horizontal="right" vertical="center"/>
    </xf>
    <xf numFmtId="0" fontId="15" fillId="0" borderId="0" xfId="0" applyFont="1" applyAlignment="1"/>
    <xf numFmtId="0" fontId="11" fillId="0" borderId="1" xfId="0" applyFont="1" applyBorder="1" applyAlignment="1"/>
    <xf numFmtId="0" fontId="12" fillId="0" borderId="1" xfId="0" applyFont="1" applyBorder="1" applyAlignment="1"/>
    <xf numFmtId="0" fontId="12" fillId="2" borderId="1" xfId="0" applyFont="1" applyFill="1" applyBorder="1" applyAlignment="1">
      <alignment horizontal="center"/>
    </xf>
    <xf numFmtId="0" fontId="12" fillId="2" borderId="1" xfId="0" applyFont="1" applyFill="1" applyBorder="1" applyAlignment="1">
      <alignment horizontal="center" vertical="center"/>
    </xf>
    <xf numFmtId="0" fontId="12" fillId="2" borderId="1" xfId="0" applyFont="1" applyFill="1" applyBorder="1">
      <alignment vertical="center"/>
    </xf>
    <xf numFmtId="0" fontId="11" fillId="2" borderId="1" xfId="0" applyFont="1" applyFill="1" applyBorder="1">
      <alignment vertical="center"/>
    </xf>
    <xf numFmtId="0" fontId="11" fillId="2" borderId="1" xfId="0" applyFont="1" applyFill="1" applyBorder="1" applyAlignment="1"/>
    <xf numFmtId="0" fontId="7" fillId="6" borderId="0" xfId="0" applyFont="1" applyFill="1" applyAlignment="1">
      <alignment horizontal="center" vertical="center"/>
    </xf>
    <xf numFmtId="0" fontId="16" fillId="0" borderId="0" xfId="0" applyFont="1" applyAlignment="1">
      <alignment horizontal="right" vertical="center"/>
    </xf>
    <xf numFmtId="0" fontId="11" fillId="3" borderId="12" xfId="0" applyFont="1" applyFill="1" applyBorder="1" applyAlignment="1"/>
    <xf numFmtId="0" fontId="11" fillId="3" borderId="31" xfId="0" applyFont="1" applyFill="1" applyBorder="1" applyAlignment="1"/>
    <xf numFmtId="0" fontId="11" fillId="3" borderId="19" xfId="0" applyFont="1" applyFill="1" applyBorder="1" applyAlignment="1"/>
    <xf numFmtId="0" fontId="13" fillId="3" borderId="16" xfId="0" applyFont="1" applyFill="1" applyBorder="1" applyAlignment="1">
      <alignment horizontal="left" vertical="center"/>
    </xf>
    <xf numFmtId="0" fontId="13" fillId="3" borderId="32" xfId="0" applyFont="1" applyFill="1" applyBorder="1" applyAlignment="1">
      <alignment horizontal="left" vertical="center"/>
    </xf>
    <xf numFmtId="0" fontId="11" fillId="3" borderId="16" xfId="0" applyFont="1" applyFill="1" applyBorder="1" applyAlignment="1"/>
    <xf numFmtId="0" fontId="11" fillId="3" borderId="32" xfId="0" applyFont="1" applyFill="1" applyBorder="1" applyAlignment="1"/>
    <xf numFmtId="0" fontId="11" fillId="3" borderId="4" xfId="0" applyFont="1" applyFill="1" applyBorder="1" applyAlignment="1"/>
    <xf numFmtId="0" fontId="11" fillId="3" borderId="34" xfId="0" applyFont="1" applyFill="1" applyBorder="1" applyAlignment="1"/>
    <xf numFmtId="0" fontId="11" fillId="3" borderId="2" xfId="0" applyFont="1" applyFill="1" applyBorder="1" applyAlignment="1"/>
    <xf numFmtId="0" fontId="13" fillId="3" borderId="33" xfId="0" applyFont="1" applyFill="1" applyBorder="1" applyAlignment="1">
      <alignment horizontal="left" vertical="center"/>
    </xf>
    <xf numFmtId="0" fontId="13" fillId="3" borderId="2" xfId="0" applyFont="1" applyFill="1" applyBorder="1" applyAlignment="1">
      <alignment horizontal="left" vertical="center"/>
    </xf>
    <xf numFmtId="0" fontId="11" fillId="3" borderId="14" xfId="0" applyFont="1" applyFill="1" applyBorder="1" applyAlignment="1"/>
    <xf numFmtId="0" fontId="11" fillId="3" borderId="11" xfId="0" applyFont="1" applyFill="1" applyBorder="1" applyAlignment="1"/>
    <xf numFmtId="0" fontId="11" fillId="3" borderId="0" xfId="0" applyFont="1" applyFill="1" applyAlignment="1"/>
    <xf numFmtId="0" fontId="13" fillId="3" borderId="16" xfId="0" applyFont="1" applyFill="1" applyBorder="1" applyAlignment="1"/>
    <xf numFmtId="0" fontId="11" fillId="3" borderId="29" xfId="0" applyFont="1" applyFill="1" applyBorder="1" applyAlignment="1" applyProtection="1">
      <alignment shrinkToFit="1"/>
      <protection locked="0"/>
    </xf>
    <xf numFmtId="0" fontId="11" fillId="8" borderId="29" xfId="0" applyFont="1" applyFill="1" applyBorder="1" applyAlignment="1" applyProtection="1">
      <alignment shrinkToFit="1"/>
      <protection locked="0"/>
    </xf>
    <xf numFmtId="0" fontId="11" fillId="8" borderId="12" xfId="0" applyFont="1" applyFill="1" applyBorder="1" applyAlignment="1"/>
    <xf numFmtId="0" fontId="11" fillId="8" borderId="31" xfId="0" applyFont="1" applyFill="1" applyBorder="1" applyAlignment="1"/>
    <xf numFmtId="0" fontId="11" fillId="8" borderId="19" xfId="0" applyFont="1" applyFill="1" applyBorder="1" applyAlignment="1"/>
    <xf numFmtId="0" fontId="13" fillId="8" borderId="16" xfId="0" applyFont="1" applyFill="1" applyBorder="1" applyAlignment="1">
      <alignment horizontal="left" vertical="center"/>
    </xf>
    <xf numFmtId="0" fontId="13" fillId="8" borderId="32" xfId="0" applyFont="1" applyFill="1" applyBorder="1" applyAlignment="1">
      <alignment horizontal="left" vertical="center"/>
    </xf>
    <xf numFmtId="0" fontId="11" fillId="8" borderId="16" xfId="0" applyFont="1" applyFill="1" applyBorder="1" applyAlignment="1"/>
    <xf numFmtId="0" fontId="11" fillId="8" borderId="32" xfId="0" applyFont="1" applyFill="1" applyBorder="1" applyAlignment="1"/>
    <xf numFmtId="0" fontId="11" fillId="8" borderId="4" xfId="0" applyFont="1" applyFill="1" applyBorder="1" applyAlignment="1"/>
    <xf numFmtId="0" fontId="11" fillId="8" borderId="34" xfId="0" applyFont="1" applyFill="1" applyBorder="1" applyAlignment="1"/>
    <xf numFmtId="0" fontId="11" fillId="8" borderId="2" xfId="0" applyFont="1" applyFill="1" applyBorder="1" applyAlignment="1"/>
    <xf numFmtId="0" fontId="13" fillId="8" borderId="33" xfId="0" applyFont="1" applyFill="1" applyBorder="1" applyAlignment="1">
      <alignment horizontal="left" vertical="center"/>
    </xf>
    <xf numFmtId="0" fontId="13" fillId="8" borderId="2" xfId="0" applyFont="1" applyFill="1" applyBorder="1" applyAlignment="1">
      <alignment horizontal="left" vertical="center"/>
    </xf>
    <xf numFmtId="0" fontId="11" fillId="8" borderId="14" xfId="0" applyFont="1" applyFill="1" applyBorder="1" applyAlignment="1"/>
    <xf numFmtId="0" fontId="11" fillId="8" borderId="11" xfId="0" applyFont="1" applyFill="1" applyBorder="1" applyAlignment="1"/>
    <xf numFmtId="0" fontId="11" fillId="8" borderId="0" xfId="0" applyFont="1" applyFill="1" applyAlignment="1"/>
    <xf numFmtId="0" fontId="13" fillId="8" borderId="16" xfId="0" applyFont="1" applyFill="1" applyBorder="1" applyAlignment="1"/>
    <xf numFmtId="0" fontId="11" fillId="7" borderId="6" xfId="0" applyFont="1" applyFill="1" applyBorder="1" applyAlignment="1"/>
    <xf numFmtId="0" fontId="11" fillId="7" borderId="7" xfId="0" applyFont="1" applyFill="1" applyBorder="1" applyAlignment="1"/>
    <xf numFmtId="0" fontId="11" fillId="7" borderId="8" xfId="0" applyFont="1" applyFill="1" applyBorder="1" applyAlignment="1"/>
    <xf numFmtId="0" fontId="11" fillId="7" borderId="24" xfId="0" applyFont="1" applyFill="1" applyBorder="1" applyAlignment="1"/>
    <xf numFmtId="0" fontId="11" fillId="7" borderId="25" xfId="0" applyFont="1" applyFill="1" applyBorder="1" applyAlignment="1"/>
    <xf numFmtId="0" fontId="13" fillId="7" borderId="26" xfId="0" applyFont="1" applyFill="1" applyBorder="1" applyAlignment="1"/>
    <xf numFmtId="0" fontId="11" fillId="7" borderId="27" xfId="0" applyFont="1" applyFill="1" applyBorder="1" applyAlignment="1"/>
    <xf numFmtId="0" fontId="11" fillId="7" borderId="26" xfId="0" applyFont="1" applyFill="1" applyBorder="1" applyAlignment="1"/>
    <xf numFmtId="0" fontId="11" fillId="7" borderId="28" xfId="0" applyFont="1" applyFill="1" applyBorder="1" applyAlignment="1"/>
    <xf numFmtId="0" fontId="11" fillId="7" borderId="22" xfId="0" applyFont="1" applyFill="1" applyBorder="1" applyAlignment="1"/>
    <xf numFmtId="0" fontId="11" fillId="7" borderId="23" xfId="0" applyFont="1" applyFill="1" applyBorder="1" applyAlignment="1"/>
    <xf numFmtId="0" fontId="11" fillId="9" borderId="6" xfId="0" applyFont="1" applyFill="1" applyBorder="1" applyAlignment="1"/>
    <xf numFmtId="0" fontId="11" fillId="9" borderId="7" xfId="0" applyFont="1" applyFill="1" applyBorder="1" applyAlignment="1"/>
    <xf numFmtId="0" fontId="11" fillId="9" borderId="8" xfId="0" applyFont="1" applyFill="1" applyBorder="1" applyAlignment="1"/>
    <xf numFmtId="0" fontId="11" fillId="9" borderId="9" xfId="0" applyFont="1" applyFill="1" applyBorder="1" applyAlignment="1"/>
    <xf numFmtId="0" fontId="13" fillId="9" borderId="10" xfId="0" applyFont="1" applyFill="1" applyBorder="1" applyAlignment="1"/>
    <xf numFmtId="0" fontId="11" fillId="9" borderId="0" xfId="0" applyFont="1" applyFill="1" applyAlignment="1"/>
    <xf numFmtId="0" fontId="11" fillId="9" borderId="10" xfId="0" applyFont="1" applyFill="1" applyBorder="1" applyAlignment="1"/>
    <xf numFmtId="0" fontId="11" fillId="9" borderId="11" xfId="0" applyFont="1" applyFill="1" applyBorder="1" applyAlignment="1"/>
    <xf numFmtId="0" fontId="11" fillId="9" borderId="12" xfId="0" applyFont="1" applyFill="1" applyBorder="1" applyAlignment="1"/>
    <xf numFmtId="0" fontId="11" fillId="9" borderId="13" xfId="0" applyFont="1" applyFill="1" applyBorder="1" applyAlignment="1"/>
    <xf numFmtId="0" fontId="11" fillId="9" borderId="14" xfId="0" applyFont="1" applyFill="1" applyBorder="1" applyAlignment="1"/>
    <xf numFmtId="0" fontId="11" fillId="9" borderId="15" xfId="0" applyFont="1" applyFill="1" applyBorder="1" applyAlignment="1"/>
    <xf numFmtId="0" fontId="11" fillId="9" borderId="16" xfId="0" applyFont="1" applyFill="1" applyBorder="1" applyAlignment="1"/>
    <xf numFmtId="0" fontId="11" fillId="9" borderId="17" xfId="0" applyFont="1" applyFill="1" applyBorder="1" applyAlignment="1"/>
    <xf numFmtId="0" fontId="11" fillId="9" borderId="18" xfId="0" applyFont="1" applyFill="1" applyBorder="1" applyAlignment="1"/>
    <xf numFmtId="0" fontId="11" fillId="9" borderId="19" xfId="0" applyFont="1" applyFill="1" applyBorder="1" applyAlignment="1"/>
    <xf numFmtId="0" fontId="11" fillId="9" borderId="20" xfId="0" applyFont="1" applyFill="1" applyBorder="1" applyAlignment="1"/>
    <xf numFmtId="0" fontId="11" fillId="9" borderId="21" xfId="0" applyFont="1" applyFill="1" applyBorder="1" applyAlignment="1"/>
    <xf numFmtId="0" fontId="11" fillId="9" borderId="22" xfId="0" applyFont="1" applyFill="1" applyBorder="1" applyAlignment="1"/>
    <xf numFmtId="0" fontId="11" fillId="9" borderId="23" xfId="0" applyFont="1" applyFill="1" applyBorder="1" applyAlignment="1"/>
    <xf numFmtId="0" fontId="2" fillId="0" borderId="0" xfId="0" applyFont="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8" xfId="0" applyFont="1" applyBorder="1" applyAlignment="1">
      <alignment horizontal="center" vertical="center" wrapText="1"/>
    </xf>
    <xf numFmtId="0" fontId="2" fillId="0" borderId="10" xfId="0" applyFont="1" applyBorder="1">
      <alignment vertical="center"/>
    </xf>
    <xf numFmtId="0" fontId="2" fillId="0" borderId="26" xfId="0" applyFont="1" applyBorder="1">
      <alignment vertical="center"/>
    </xf>
    <xf numFmtId="0" fontId="2" fillId="0" borderId="39" xfId="0" applyFont="1" applyBorder="1" applyAlignment="1">
      <alignment horizontal="center" vertical="center" wrapText="1"/>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0" xfId="0" applyFont="1" applyAlignment="1">
      <alignment horizontal="center" vertical="center" wrapText="1"/>
    </xf>
    <xf numFmtId="0" fontId="2" fillId="2" borderId="38"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0" fillId="0" borderId="0" xfId="0" applyFont="1">
      <alignment vertical="center"/>
    </xf>
    <xf numFmtId="0" fontId="2" fillId="3" borderId="50"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1" xfId="0" applyFont="1" applyFill="1" applyBorder="1" applyAlignment="1">
      <alignment horizontal="center" vertical="center"/>
    </xf>
    <xf numFmtId="0" fontId="2" fillId="4" borderId="49" xfId="0" applyFont="1" applyFill="1" applyBorder="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19" fillId="3" borderId="52" xfId="0" applyFont="1" applyFill="1" applyBorder="1" applyAlignment="1">
      <alignment horizontal="center" vertical="center"/>
    </xf>
    <xf numFmtId="0" fontId="19" fillId="5" borderId="52" xfId="0" applyFont="1" applyFill="1" applyBorder="1" applyAlignment="1">
      <alignment horizontal="center" vertical="center"/>
    </xf>
    <xf numFmtId="0" fontId="19" fillId="5" borderId="47" xfId="0" applyFont="1" applyFill="1" applyBorder="1" applyAlignment="1">
      <alignment horizontal="center" vertical="center"/>
    </xf>
    <xf numFmtId="0" fontId="19" fillId="0" borderId="48"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vertical="center" wrapText="1"/>
    </xf>
    <xf numFmtId="0" fontId="18" fillId="0" borderId="58" xfId="1" applyFont="1" applyFill="1" applyBorder="1" applyAlignment="1">
      <alignment vertical="center" wrapText="1"/>
    </xf>
    <xf numFmtId="0" fontId="12" fillId="0" borderId="59" xfId="0" applyFont="1" applyBorder="1">
      <alignment vertical="center"/>
    </xf>
    <xf numFmtId="0" fontId="12" fillId="0" borderId="59" xfId="0" applyFont="1" applyBorder="1" applyAlignment="1">
      <alignment vertical="center" wrapText="1"/>
    </xf>
    <xf numFmtId="0" fontId="18" fillId="0" borderId="59" xfId="1" applyFont="1" applyFill="1" applyBorder="1" applyAlignment="1">
      <alignment vertical="center" wrapText="1"/>
    </xf>
    <xf numFmtId="0" fontId="17" fillId="0" borderId="0" xfId="0" applyFont="1" applyAlignment="1">
      <alignment horizontal="center" vertical="center" wrapText="1"/>
    </xf>
    <xf numFmtId="0" fontId="11" fillId="0" borderId="0" xfId="0" applyFont="1" applyAlignment="1">
      <alignment vertical="center" wrapText="1"/>
    </xf>
    <xf numFmtId="0" fontId="12" fillId="0" borderId="60" xfId="0" applyFont="1" applyBorder="1" applyAlignment="1">
      <alignment vertical="center" wrapText="1"/>
    </xf>
    <xf numFmtId="0" fontId="18" fillId="0" borderId="60" xfId="1" applyFont="1" applyFill="1" applyBorder="1" applyAlignment="1">
      <alignment vertical="center" wrapText="1"/>
    </xf>
    <xf numFmtId="0" fontId="12" fillId="0" borderId="60" xfId="0" applyFont="1" applyBorder="1">
      <alignment vertical="center"/>
    </xf>
    <xf numFmtId="0" fontId="12" fillId="0" borderId="58" xfId="0" applyFont="1" applyBorder="1" applyAlignment="1">
      <alignment vertical="center" wrapText="1"/>
    </xf>
    <xf numFmtId="0" fontId="11" fillId="0" borderId="58" xfId="0" applyFont="1" applyBorder="1" applyAlignment="1">
      <alignment vertical="center" wrapText="1"/>
    </xf>
    <xf numFmtId="0" fontId="3" fillId="11" borderId="1" xfId="0" applyFont="1" applyFill="1" applyBorder="1" applyAlignment="1">
      <alignment horizontal="center" vertical="center"/>
    </xf>
    <xf numFmtId="0" fontId="19" fillId="0" borderId="0" xfId="0" applyFont="1">
      <alignment vertical="center"/>
    </xf>
    <xf numFmtId="0" fontId="23" fillId="11" borderId="12" xfId="0" applyFont="1" applyFill="1" applyBorder="1">
      <alignment vertical="center"/>
    </xf>
    <xf numFmtId="0" fontId="19" fillId="11" borderId="31" xfId="0" applyFont="1" applyFill="1" applyBorder="1">
      <alignment vertical="center"/>
    </xf>
    <xf numFmtId="0" fontId="2" fillId="0" borderId="14" xfId="0" applyFont="1" applyBorder="1">
      <alignment vertical="center"/>
    </xf>
    <xf numFmtId="0" fontId="2" fillId="0" borderId="11" xfId="0" applyFont="1" applyBorder="1">
      <alignment vertical="center"/>
    </xf>
    <xf numFmtId="0" fontId="23" fillId="11" borderId="14" xfId="0" applyFont="1" applyFill="1" applyBorder="1" applyAlignment="1">
      <alignment vertical="center" wrapText="1"/>
    </xf>
    <xf numFmtId="0" fontId="19" fillId="11" borderId="0" xfId="0" applyFont="1" applyFill="1">
      <alignment vertical="center"/>
    </xf>
    <xf numFmtId="0" fontId="19" fillId="11" borderId="11" xfId="0" applyFont="1" applyFill="1" applyBorder="1">
      <alignment vertical="center"/>
    </xf>
    <xf numFmtId="0" fontId="2" fillId="0" borderId="16" xfId="0" applyFont="1" applyBorder="1">
      <alignment vertical="center"/>
    </xf>
    <xf numFmtId="0" fontId="2" fillId="0" borderId="32" xfId="0" applyFont="1" applyBorder="1">
      <alignment vertical="center"/>
    </xf>
    <xf numFmtId="0" fontId="2" fillId="0" borderId="4" xfId="0" applyFont="1" applyBorder="1">
      <alignment vertical="center"/>
    </xf>
    <xf numFmtId="0" fontId="19" fillId="11" borderId="19" xfId="0" applyFont="1" applyFill="1" applyBorder="1">
      <alignment vertical="center"/>
    </xf>
    <xf numFmtId="0" fontId="23" fillId="11" borderId="14" xfId="0" applyFont="1" applyFill="1" applyBorder="1">
      <alignment vertical="center"/>
    </xf>
    <xf numFmtId="0" fontId="23" fillId="11" borderId="0" xfId="0" applyFont="1" applyFill="1">
      <alignment vertical="center"/>
    </xf>
    <xf numFmtId="0" fontId="23" fillId="11" borderId="11" xfId="0" applyFont="1" applyFill="1" applyBorder="1">
      <alignment vertical="center"/>
    </xf>
    <xf numFmtId="0" fontId="2" fillId="0" borderId="52" xfId="0" applyFont="1" applyBorder="1" applyAlignment="1">
      <alignment horizontal="center" vertical="center" wrapText="1"/>
    </xf>
    <xf numFmtId="0" fontId="2" fillId="0" borderId="52" xfId="0" applyFont="1" applyBorder="1">
      <alignment vertical="center"/>
    </xf>
    <xf numFmtId="0" fontId="2" fillId="0" borderId="47" xfId="0" applyFont="1" applyBorder="1">
      <alignment vertical="center"/>
    </xf>
    <xf numFmtId="0" fontId="2" fillId="0" borderId="47"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19" fillId="7" borderId="14" xfId="0" applyFont="1" applyFill="1" applyBorder="1">
      <alignment vertical="center"/>
    </xf>
    <xf numFmtId="0" fontId="19" fillId="7" borderId="0" xfId="0" applyFont="1" applyFill="1">
      <alignment vertical="center"/>
    </xf>
    <xf numFmtId="0" fontId="19" fillId="7" borderId="11" xfId="0" applyFont="1" applyFill="1" applyBorder="1">
      <alignment vertical="center"/>
    </xf>
    <xf numFmtId="0" fontId="2" fillId="7" borderId="0" xfId="0" applyFont="1" applyFill="1">
      <alignment vertical="center"/>
    </xf>
    <xf numFmtId="0" fontId="2" fillId="7" borderId="11" xfId="0" applyFont="1" applyFill="1" applyBorder="1">
      <alignment vertical="center"/>
    </xf>
    <xf numFmtId="0" fontId="19" fillId="7" borderId="14" xfId="0" applyFont="1" applyFill="1" applyBorder="1" applyAlignment="1">
      <alignment vertical="center" wrapText="1"/>
    </xf>
    <xf numFmtId="0" fontId="9" fillId="3" borderId="5" xfId="1" applyFont="1" applyFill="1" applyBorder="1" applyAlignment="1">
      <alignment horizontal="center" vertical="center"/>
    </xf>
    <xf numFmtId="0" fontId="9" fillId="3" borderId="1" xfId="1" applyFont="1" applyFill="1" applyBorder="1" applyAlignment="1">
      <alignment horizontal="center" vertical="center"/>
    </xf>
    <xf numFmtId="0" fontId="9" fillId="4" borderId="1" xfId="1" applyFont="1" applyFill="1" applyBorder="1" applyAlignment="1">
      <alignment horizontal="center" vertical="center"/>
    </xf>
    <xf numFmtId="0" fontId="9" fillId="0" borderId="1" xfId="1" applyFont="1" applyFill="1" applyBorder="1" applyAlignment="1">
      <alignment horizontal="center" vertical="center"/>
    </xf>
    <xf numFmtId="0" fontId="11" fillId="0" borderId="31" xfId="0" applyFont="1" applyBorder="1">
      <alignment vertical="center"/>
    </xf>
    <xf numFmtId="0" fontId="18" fillId="0" borderId="58" xfId="1" applyFont="1" applyBorder="1" applyAlignment="1">
      <alignment vertical="center" wrapText="1"/>
    </xf>
    <xf numFmtId="0" fontId="24" fillId="12" borderId="64" xfId="0" applyFont="1" applyFill="1" applyBorder="1" applyAlignment="1">
      <alignment horizontal="center" vertical="center" wrapText="1"/>
    </xf>
    <xf numFmtId="0" fontId="6" fillId="0" borderId="0" xfId="0" applyFont="1" applyAlignment="1">
      <alignment horizontal="center" vertical="center"/>
    </xf>
    <xf numFmtId="0" fontId="13" fillId="3" borderId="30" xfId="0" applyFont="1" applyFill="1" applyBorder="1" applyAlignment="1">
      <alignment horizontal="left" vertical="center"/>
    </xf>
    <xf numFmtId="0" fontId="13" fillId="3" borderId="12" xfId="0" applyFont="1" applyFill="1" applyBorder="1" applyAlignment="1">
      <alignment horizontal="left" vertical="center"/>
    </xf>
    <xf numFmtId="0" fontId="13" fillId="8" borderId="30" xfId="0" applyFont="1" applyFill="1" applyBorder="1" applyAlignment="1">
      <alignment horizontal="left" vertical="center"/>
    </xf>
    <xf numFmtId="0" fontId="13" fillId="8" borderId="12" xfId="0" applyFont="1" applyFill="1" applyBorder="1" applyAlignment="1">
      <alignment horizontal="left" vertical="center"/>
    </xf>
    <xf numFmtId="0" fontId="13" fillId="3" borderId="16" xfId="0" applyFont="1" applyFill="1" applyBorder="1" applyAlignment="1">
      <alignment horizontal="left" vertical="center"/>
    </xf>
    <xf numFmtId="0" fontId="13" fillId="3" borderId="32" xfId="0" applyFont="1" applyFill="1" applyBorder="1" applyAlignment="1">
      <alignment horizontal="left" vertical="center"/>
    </xf>
    <xf numFmtId="0" fontId="13" fillId="8" borderId="16" xfId="0" applyFont="1" applyFill="1" applyBorder="1" applyAlignment="1">
      <alignment horizontal="left" vertical="center"/>
    </xf>
    <xf numFmtId="0" fontId="13" fillId="8" borderId="32" xfId="0" applyFont="1" applyFill="1" applyBorder="1" applyAlignment="1">
      <alignment horizontal="left" vertical="center"/>
    </xf>
    <xf numFmtId="0" fontId="13" fillId="3" borderId="5" xfId="0" applyFont="1" applyFill="1" applyBorder="1" applyAlignment="1">
      <alignment horizontal="left" vertical="center"/>
    </xf>
    <xf numFmtId="0" fontId="13" fillId="8" borderId="5" xfId="0" applyFont="1" applyFill="1" applyBorder="1" applyAlignment="1">
      <alignment horizontal="left" vertical="center"/>
    </xf>
    <xf numFmtId="0" fontId="13" fillId="3" borderId="31" xfId="0" applyFont="1" applyFill="1" applyBorder="1" applyAlignment="1">
      <alignment horizontal="left" vertical="center"/>
    </xf>
    <xf numFmtId="0" fontId="13" fillId="8" borderId="31" xfId="0" applyFont="1" applyFill="1" applyBorder="1" applyAlignment="1">
      <alignment horizontal="left" vertical="center"/>
    </xf>
    <xf numFmtId="0" fontId="13" fillId="8" borderId="19" xfId="0" applyFont="1" applyFill="1" applyBorder="1" applyAlignment="1">
      <alignment horizontal="left" vertical="center"/>
    </xf>
    <xf numFmtId="0" fontId="13" fillId="3" borderId="1" xfId="0" applyFont="1" applyFill="1" applyBorder="1" applyAlignment="1">
      <alignment horizontal="left" vertical="center"/>
    </xf>
    <xf numFmtId="0" fontId="13" fillId="8" borderId="1" xfId="0" applyFont="1" applyFill="1" applyBorder="1" applyAlignment="1">
      <alignment horizontal="left" vertical="center"/>
    </xf>
    <xf numFmtId="0" fontId="14" fillId="3" borderId="1" xfId="0" applyFont="1" applyFill="1" applyBorder="1" applyAlignment="1">
      <alignment horizontal="left" vertical="center"/>
    </xf>
    <xf numFmtId="0" fontId="14" fillId="8" borderId="1" xfId="0" applyFont="1" applyFill="1" applyBorder="1" applyAlignment="1">
      <alignment horizontal="left" vertical="center"/>
    </xf>
    <xf numFmtId="0" fontId="3" fillId="11" borderId="35" xfId="0" applyFont="1" applyFill="1" applyBorder="1" applyAlignment="1">
      <alignment horizontal="center" vertical="center"/>
    </xf>
    <xf numFmtId="0" fontId="3" fillId="11" borderId="36" xfId="0" applyFont="1" applyFill="1" applyBorder="1" applyAlignment="1">
      <alignment horizontal="center" vertical="center"/>
    </xf>
    <xf numFmtId="0" fontId="3" fillId="11" borderId="37" xfId="0" applyFont="1" applyFill="1" applyBorder="1" applyAlignment="1">
      <alignment horizontal="center" vertical="center"/>
    </xf>
    <xf numFmtId="0" fontId="2" fillId="0" borderId="47" xfId="0" applyFont="1" applyBorder="1" applyAlignment="1">
      <alignment horizontal="center" vertical="center"/>
    </xf>
    <xf numFmtId="0" fontId="2" fillId="0" borderId="61" xfId="0" applyFont="1" applyBorder="1" applyAlignment="1">
      <alignment horizontal="center" vertical="center"/>
    </xf>
    <xf numFmtId="0" fontId="2" fillId="0" borderId="52" xfId="0" applyFont="1" applyBorder="1" applyAlignment="1">
      <alignment horizontal="center" vertical="center" wrapText="1"/>
    </xf>
    <xf numFmtId="0" fontId="2" fillId="0" borderId="6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3" fillId="11" borderId="57" xfId="0" applyFont="1" applyFill="1" applyBorder="1" applyAlignment="1">
      <alignment horizontal="center" vertical="center"/>
    </xf>
    <xf numFmtId="0" fontId="3" fillId="11" borderId="25"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9" fillId="4" borderId="33" xfId="0" applyFont="1" applyFill="1" applyBorder="1" applyAlignment="1">
      <alignment horizontal="center" vertical="center"/>
    </xf>
    <xf numFmtId="0" fontId="19" fillId="4" borderId="34" xfId="0" applyFont="1" applyFill="1" applyBorder="1" applyAlignment="1">
      <alignment horizontal="center" vertical="center"/>
    </xf>
    <xf numFmtId="0" fontId="23" fillId="11" borderId="6" xfId="0" applyFont="1" applyFill="1" applyBorder="1" applyAlignment="1">
      <alignment horizontal="center" vertical="center"/>
    </xf>
    <xf numFmtId="0" fontId="23" fillId="11" borderId="7" xfId="0" applyFont="1" applyFill="1" applyBorder="1" applyAlignment="1">
      <alignment horizontal="center" vertical="center"/>
    </xf>
    <xf numFmtId="0" fontId="23" fillId="11" borderId="9" xfId="0" applyFont="1" applyFill="1" applyBorder="1" applyAlignment="1">
      <alignment horizontal="center" vertical="center"/>
    </xf>
    <xf numFmtId="0" fontId="19" fillId="0" borderId="53" xfId="0" applyFont="1" applyBorder="1" applyAlignment="1">
      <alignment horizontal="center"/>
    </xf>
    <xf numFmtId="0" fontId="19" fillId="0" borderId="54" xfId="0" applyFont="1" applyBorder="1" applyAlignment="1">
      <alignment horizontal="center"/>
    </xf>
    <xf numFmtId="0" fontId="23" fillId="10" borderId="0" xfId="0" applyFont="1" applyFill="1" applyAlignment="1">
      <alignment horizontal="center" vertical="center"/>
    </xf>
  </cellXfs>
  <cellStyles count="2">
    <cellStyle name="ハイパーリンク" xfId="1" builtinId="8"/>
    <cellStyle name="標準" xfId="0" builtinId="0"/>
  </cellStyles>
  <dxfs count="23">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59996337778862885"/>
        </patternFill>
      </fill>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6" tint="0.39997558519241921"/>
        </top>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6" tint="0.39997558519241921"/>
        </top>
        <bottom/>
        <vertical/>
        <horizontal/>
      </border>
    </dxf>
    <dxf>
      <border outline="0">
        <left style="thin">
          <color theme="6" tint="0.39997558519241921"/>
        </left>
        <right style="thin">
          <color theme="6" tint="0.39997558519241921"/>
        </right>
        <top style="thin">
          <color theme="6" tint="0.39997558519241921"/>
        </top>
        <bottom style="thin">
          <color theme="6" tint="0.39997558519241921"/>
        </bottom>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メイリオ"/>
        <family val="3"/>
        <charset val="128"/>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6" tint="0.39997558519241921"/>
        </top>
        <bottom/>
        <vertical/>
        <horizontal/>
      </border>
    </dxf>
    <dxf>
      <border outline="0">
        <left style="thin">
          <color theme="6" tint="0.39997558519241921"/>
        </left>
        <right style="thin">
          <color theme="6" tint="0.39997558519241921"/>
        </right>
        <top style="thin">
          <color theme="6" tint="0.39997558519241921"/>
        </top>
        <bottom style="thin">
          <color theme="6" tint="0.39997558519241921"/>
        </bottom>
      </border>
    </dxf>
    <dxf>
      <font>
        <b/>
        <i val="0"/>
        <strike val="0"/>
        <condense val="0"/>
        <extend val="0"/>
        <outline val="0"/>
        <shadow val="0"/>
        <u val="none"/>
        <vertAlign val="baseline"/>
        <sz val="11"/>
        <color theme="0"/>
        <name val="メイリオ"/>
        <family val="3"/>
        <charset val="128"/>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6"/>
        </top>
        <bottom/>
        <vertical/>
        <horizontal/>
      </border>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6"/>
        </top>
        <bottom/>
        <vertical/>
        <horizontal/>
      </border>
    </dxf>
    <dxf>
      <border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メイリオ"/>
        <family val="3"/>
        <charset val="128"/>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メイリオ"/>
        <family val="3"/>
        <charset val="128"/>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1"/>
        <color theme="0"/>
        <name val="メイリオ"/>
        <family val="3"/>
        <charset val="128"/>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tatsuta.co.jp/uploads/files/%E4%BB%95%E6%A7%98%E6%9B%B8%20AD-AS-1C-SR_.pdf" TargetMode="External"/><Relationship Id="rId13" Type="http://schemas.openxmlformats.org/officeDocument/2006/relationships/hyperlink" Target="https://www.tatsuta.co.jp/uploads/files/%E3%80%90%E4%BB%95%E6%A7%98%E6%9B%B8%E3%80%91%20AD-AS-1LDMA.pdf" TargetMode="External"/><Relationship Id="rId18" Type="http://schemas.openxmlformats.org/officeDocument/2006/relationships/hyperlink" Target="https://www.tatsuta.co.jp/uploads/files/%E3%80%90%E5%8F%96%E6%89%B1%E8%AA%AC%E6%98%8E%E6%9B%B8%E3%80%91AD-AS-1AM.pdf" TargetMode="External"/><Relationship Id="rId26" Type="http://schemas.openxmlformats.org/officeDocument/2006/relationships/hyperlink" Target="https://www.tatsuta.co.jp/uploads/files/%E3%80%90%E5%8F%96%E6%89%B1%E8%AA%AC%E6%98%8E%E6%9B%B8%20%E3%80%91AD-AS-10RBM.pdf" TargetMode="External"/><Relationship Id="rId3" Type="http://schemas.openxmlformats.org/officeDocument/2006/relationships/image" Target="../media/image2.svg"/><Relationship Id="rId21" Type="http://schemas.openxmlformats.org/officeDocument/2006/relationships/hyperlink" Target="https://www.tatsuta.co.jp/uploads/files/%E3%80%90%E5%8F%96%E6%89%B1%E8%AA%AC%E6%98%8E%E6%9B%B8%E3%80%91AD-AS-1DM.pdf" TargetMode="External"/><Relationship Id="rId7" Type="http://schemas.openxmlformats.org/officeDocument/2006/relationships/hyperlink" Target="https://www.tatsuta.co.jp/uploads/files/JP%2Bspec%2BAD-AS-1DM%281%29.pdf" TargetMode="External"/><Relationship Id="rId12" Type="http://schemas.openxmlformats.org/officeDocument/2006/relationships/hyperlink" Target="https://www.tatsuta.co.jp/uploads/files/AD-AS-10RBM.pdf" TargetMode="External"/><Relationship Id="rId17" Type="http://schemas.openxmlformats.org/officeDocument/2006/relationships/image" Target="../media/image4.svg"/><Relationship Id="rId25" Type="http://schemas.openxmlformats.org/officeDocument/2006/relationships/hyperlink" Target="https://www.tatsuta.co.jp/uploads/files/%E3%80%90%E5%8F%96%E6%89%B1%E8%AA%AC%E6%98%8E%E6%9B%B8%E3%80%91%20AD-AS-10DRM.pdf" TargetMode="External"/><Relationship Id="rId2" Type="http://schemas.openxmlformats.org/officeDocument/2006/relationships/image" Target="../media/image1.png"/><Relationship Id="rId16" Type="http://schemas.openxmlformats.org/officeDocument/2006/relationships/image" Target="../media/image3.png"/><Relationship Id="rId20" Type="http://schemas.openxmlformats.org/officeDocument/2006/relationships/hyperlink" Target="https://www.tatsuta.co.jp/uploads/files/%E3%80%90%E5%8F%96%E6%89%B1%E8%AA%AC%E6%98%8E%E6%9B%B8%E3%80%91AD-AS-1WM%28%E6%97%A5%E6%9C%AC%E8%AA%9E%E7%89%88%29.pdf" TargetMode="External"/><Relationship Id="rId1" Type="http://schemas.openxmlformats.org/officeDocument/2006/relationships/hyperlink" Target="https://www.tatsuta.co.jp/uploads/files/JP%2Bspec%2BAD-AS-1AM%281%29.pdf" TargetMode="External"/><Relationship Id="rId6" Type="http://schemas.openxmlformats.org/officeDocument/2006/relationships/hyperlink" Target="https://www.tatsuta.co.jp/uploads/files/JP%2Bspec%2BAD-AS-1WM%281%29.pdf" TargetMode="External"/><Relationship Id="rId11" Type="http://schemas.openxmlformats.org/officeDocument/2006/relationships/hyperlink" Target="https://www.tatsuta.co.jp/uploads/files/AD-AS-10DRM.pdf" TargetMode="External"/><Relationship Id="rId24" Type="http://schemas.openxmlformats.org/officeDocument/2006/relationships/hyperlink" Target="https://www.tatsuta.co.jp/uploads/files/%E3%80%90%E5%8F%96%E6%89%B1%E8%AA%AC%E6%98%8E%E6%9B%B8%E3%80%91%20AD-AS-5RBM.pdf" TargetMode="External"/><Relationship Id="rId5" Type="http://schemas.openxmlformats.org/officeDocument/2006/relationships/hyperlink" Target="https://www.tatsuta.co.jp/assets/pdf/products/sensor_medical/ad_as_1bm.pdf" TargetMode="External"/><Relationship Id="rId15" Type="http://schemas.openxmlformats.org/officeDocument/2006/relationships/hyperlink" Target="https://www.tatsuta.co.jp/uploads/files/%E3%80%90%E5%8F%96%E6%89%B1%E8%AA%AC%E6%98%8E%E6%9B%B8%E3%80%91AD-AS-1BM.pdf" TargetMode="External"/><Relationship Id="rId23" Type="http://schemas.openxmlformats.org/officeDocument/2006/relationships/hyperlink" Target="https://www.tatsuta.co.jp/uploads/files/%E3%80%90%E5%8F%96%E6%89%B1%E8%AA%AC%E6%98%8E%E6%9B%B8%E3%80%91%20AD-AS-5DRM.pdf" TargetMode="External"/><Relationship Id="rId28" Type="http://schemas.openxmlformats.org/officeDocument/2006/relationships/hyperlink" Target="https://www.tatsuta.co.jp/uploads/files/%E3%80%90%E5%8F%96%E6%89%B1%E8%AA%AC%E6%98%8E%E6%9B%B8%E3%80%91AD-AS-1LCM-A.pdf" TargetMode="External"/><Relationship Id="rId10" Type="http://schemas.openxmlformats.org/officeDocument/2006/relationships/hyperlink" Target="https://www.tatsuta.co.jp/uploads/files/AD-AS-5RBM.pdf" TargetMode="External"/><Relationship Id="rId19" Type="http://schemas.openxmlformats.org/officeDocument/2006/relationships/hyperlink" Target="https://www.tatsuta.co.jp/assets/pdf/products/sensor_medical/ad_as_1bm_manual.pdf" TargetMode="External"/><Relationship Id="rId4" Type="http://schemas.openxmlformats.org/officeDocument/2006/relationships/hyperlink" Target="https://www.tatsuta.co.jp/uploads/files/%E3%80%90%E4%BB%95%E6%A7%98%E6%9B%B8%E3%80%91AD-AS-1BM.pdf" TargetMode="External"/><Relationship Id="rId9" Type="http://schemas.openxmlformats.org/officeDocument/2006/relationships/hyperlink" Target="https://www.tatsuta.co.jp/uploads/files/AD-AS-5DRM.pdf" TargetMode="External"/><Relationship Id="rId14" Type="http://schemas.openxmlformats.org/officeDocument/2006/relationships/hyperlink" Target="https://www.tatsuta.co.jp/uploads/files/%E3%80%90%E4%BB%95%E6%A7%98%E6%9B%B8%E3%80%91%20AD-AS-1LCM-A.pdf" TargetMode="External"/><Relationship Id="rId22" Type="http://schemas.openxmlformats.org/officeDocument/2006/relationships/hyperlink" Target="https://www.tatsuta.co.jp/uploads/files/%E5%8F%96%E6%89%B1%E8%AA%AC%E6%98%8E%E6%9B%B8%20AD-AS-1C-SR_.pdf" TargetMode="External"/><Relationship Id="rId27" Type="http://schemas.openxmlformats.org/officeDocument/2006/relationships/hyperlink" Target="https://www.tatsuta.co.jp/uploads/files/%E3%80%90%E5%8F%96%E6%89%B1%E8%AA%AC%E6%98%8E%E6%9B%B8%E3%80%91AD-AS-1LDMA.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70.png"/><Relationship Id="rId3" Type="http://schemas.openxmlformats.org/officeDocument/2006/relationships/image" Target="../media/image7.png"/><Relationship Id="rId7" Type="http://schemas.openxmlformats.org/officeDocument/2006/relationships/customXml" Target="../ink/ink1.xml"/><Relationship Id="rId12" Type="http://schemas.openxmlformats.org/officeDocument/2006/relationships/image" Target="../media/image90.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customXml" Target="../ink/ink3.xml"/><Relationship Id="rId5" Type="http://schemas.openxmlformats.org/officeDocument/2006/relationships/image" Target="../media/image9.png"/><Relationship Id="rId10" Type="http://schemas.openxmlformats.org/officeDocument/2006/relationships/image" Target="../media/image80.png"/><Relationship Id="rId4" Type="http://schemas.openxmlformats.org/officeDocument/2006/relationships/image" Target="../media/image8.png"/><Relationship Id="rId9"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5</xdr:row>
      <xdr:rowOff>9526</xdr:rowOff>
    </xdr:from>
    <xdr:to>
      <xdr:col>4</xdr:col>
      <xdr:colOff>552450</xdr:colOff>
      <xdr:row>6</xdr:row>
      <xdr:rowOff>1</xdr:rowOff>
    </xdr:to>
    <xdr:pic>
      <xdr:nvPicPr>
        <xdr:cNvPr id="3" name="グラフィックス 2" descr="フォルダー検索 単色塗りつぶし">
          <a:hlinkClick xmlns:r="http://schemas.openxmlformats.org/officeDocument/2006/relationships" r:id="rId1"/>
          <a:extLst>
            <a:ext uri="{FF2B5EF4-FFF2-40B4-BE49-F238E27FC236}">
              <a16:creationId xmlns:a16="http://schemas.microsoft.com/office/drawing/2014/main" id="{C933C748-E20A-6D5E-A1CE-2AC75E7D60B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86425" y="1371601"/>
          <a:ext cx="438150" cy="438150"/>
        </a:xfrm>
        <a:prstGeom prst="rect">
          <a:avLst/>
        </a:prstGeom>
      </xdr:spPr>
    </xdr:pic>
    <xdr:clientData/>
  </xdr:twoCellAnchor>
  <xdr:oneCellAnchor>
    <xdr:from>
      <xdr:col>4</xdr:col>
      <xdr:colOff>114300</xdr:colOff>
      <xdr:row>6</xdr:row>
      <xdr:rowOff>9526</xdr:rowOff>
    </xdr:from>
    <xdr:ext cx="438150" cy="438150"/>
    <xdr:pic>
      <xdr:nvPicPr>
        <xdr:cNvPr id="2" name="グラフィックス 1" descr="フォルダー検索 単色塗りつぶし">
          <a:hlinkClick xmlns:r="http://schemas.openxmlformats.org/officeDocument/2006/relationships" r:id="rId4"/>
          <a:extLst>
            <a:ext uri="{FF2B5EF4-FFF2-40B4-BE49-F238E27FC236}">
              <a16:creationId xmlns:a16="http://schemas.microsoft.com/office/drawing/2014/main" id="{14864C51-0AB1-428D-B9F9-94E158C774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7</xdr:row>
      <xdr:rowOff>9526</xdr:rowOff>
    </xdr:from>
    <xdr:ext cx="438150" cy="438150"/>
    <xdr:pic>
      <xdr:nvPicPr>
        <xdr:cNvPr id="5" name="グラフィックス 4" descr="フォルダー検索 単色塗りつぶし">
          <a:hlinkClick xmlns:r="http://schemas.openxmlformats.org/officeDocument/2006/relationships" r:id="rId5"/>
          <a:extLst>
            <a:ext uri="{FF2B5EF4-FFF2-40B4-BE49-F238E27FC236}">
              <a16:creationId xmlns:a16="http://schemas.microsoft.com/office/drawing/2014/main" id="{1EB7C832-C290-49D2-B02E-B5E66DF1991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8</xdr:row>
      <xdr:rowOff>9526</xdr:rowOff>
    </xdr:from>
    <xdr:ext cx="438150" cy="438150"/>
    <xdr:pic>
      <xdr:nvPicPr>
        <xdr:cNvPr id="6" name="グラフィックス 5" descr="フォルダー検索 単色塗りつぶし">
          <a:hlinkClick xmlns:r="http://schemas.openxmlformats.org/officeDocument/2006/relationships" r:id="rId6"/>
          <a:extLst>
            <a:ext uri="{FF2B5EF4-FFF2-40B4-BE49-F238E27FC236}">
              <a16:creationId xmlns:a16="http://schemas.microsoft.com/office/drawing/2014/main" id="{2367E079-4432-419D-8AC1-AA926165F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9</xdr:row>
      <xdr:rowOff>9526</xdr:rowOff>
    </xdr:from>
    <xdr:ext cx="438150" cy="438150"/>
    <xdr:pic>
      <xdr:nvPicPr>
        <xdr:cNvPr id="7" name="グラフィックス 6" descr="フォルダー検索 単色塗りつぶし">
          <a:hlinkClick xmlns:r="http://schemas.openxmlformats.org/officeDocument/2006/relationships" r:id="rId7"/>
          <a:extLst>
            <a:ext uri="{FF2B5EF4-FFF2-40B4-BE49-F238E27FC236}">
              <a16:creationId xmlns:a16="http://schemas.microsoft.com/office/drawing/2014/main" id="{AC1E55E3-C970-49D0-A06E-0E0BF5AFB82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10</xdr:row>
      <xdr:rowOff>9526</xdr:rowOff>
    </xdr:from>
    <xdr:ext cx="438150" cy="438150"/>
    <xdr:pic>
      <xdr:nvPicPr>
        <xdr:cNvPr id="8" name="グラフィックス 7" descr="フォルダー検索 単色塗りつぶし">
          <a:hlinkClick xmlns:r="http://schemas.openxmlformats.org/officeDocument/2006/relationships" r:id="rId8"/>
          <a:extLst>
            <a:ext uri="{FF2B5EF4-FFF2-40B4-BE49-F238E27FC236}">
              <a16:creationId xmlns:a16="http://schemas.microsoft.com/office/drawing/2014/main" id="{DDF60EE2-F73D-4373-A5D5-A1DD8DBB3E8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11</xdr:row>
      <xdr:rowOff>9526</xdr:rowOff>
    </xdr:from>
    <xdr:ext cx="438150" cy="438150"/>
    <xdr:pic>
      <xdr:nvPicPr>
        <xdr:cNvPr id="9" name="グラフィックス 8" descr="フォルダー検索 単色塗りつぶし">
          <a:hlinkClick xmlns:r="http://schemas.openxmlformats.org/officeDocument/2006/relationships" r:id="rId9"/>
          <a:extLst>
            <a:ext uri="{FF2B5EF4-FFF2-40B4-BE49-F238E27FC236}">
              <a16:creationId xmlns:a16="http://schemas.microsoft.com/office/drawing/2014/main" id="{8BEE8A35-7E10-4238-9CF8-8DEAF784C8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12</xdr:row>
      <xdr:rowOff>9526</xdr:rowOff>
    </xdr:from>
    <xdr:ext cx="438150" cy="438150"/>
    <xdr:pic>
      <xdr:nvPicPr>
        <xdr:cNvPr id="10" name="グラフィックス 9" descr="フォルダー検索 単色塗りつぶし">
          <a:hlinkClick xmlns:r="http://schemas.openxmlformats.org/officeDocument/2006/relationships" r:id="rId10"/>
          <a:extLst>
            <a:ext uri="{FF2B5EF4-FFF2-40B4-BE49-F238E27FC236}">
              <a16:creationId xmlns:a16="http://schemas.microsoft.com/office/drawing/2014/main" id="{395561FF-6EEA-49F1-9ED2-F125244A4C9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13</xdr:row>
      <xdr:rowOff>9526</xdr:rowOff>
    </xdr:from>
    <xdr:ext cx="438150" cy="438150"/>
    <xdr:pic>
      <xdr:nvPicPr>
        <xdr:cNvPr id="11" name="グラフィックス 10" descr="フォルダー検索 単色塗りつぶし">
          <a:hlinkClick xmlns:r="http://schemas.openxmlformats.org/officeDocument/2006/relationships" r:id="rId11"/>
          <a:extLst>
            <a:ext uri="{FF2B5EF4-FFF2-40B4-BE49-F238E27FC236}">
              <a16:creationId xmlns:a16="http://schemas.microsoft.com/office/drawing/2014/main" id="{D2209E37-6697-4962-8BC9-A7C909EC739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14</xdr:row>
      <xdr:rowOff>9526</xdr:rowOff>
    </xdr:from>
    <xdr:ext cx="438150" cy="438150"/>
    <xdr:pic>
      <xdr:nvPicPr>
        <xdr:cNvPr id="12" name="グラフィックス 11" descr="フォルダー検索 単色塗りつぶし">
          <a:hlinkClick xmlns:r="http://schemas.openxmlformats.org/officeDocument/2006/relationships" r:id="rId12"/>
          <a:extLst>
            <a:ext uri="{FF2B5EF4-FFF2-40B4-BE49-F238E27FC236}">
              <a16:creationId xmlns:a16="http://schemas.microsoft.com/office/drawing/2014/main" id="{4B3E1297-6D53-4260-931E-0E22A83A87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15</xdr:row>
      <xdr:rowOff>9526</xdr:rowOff>
    </xdr:from>
    <xdr:ext cx="438150" cy="438150"/>
    <xdr:pic>
      <xdr:nvPicPr>
        <xdr:cNvPr id="13" name="グラフィックス 12" descr="フォルダー検索 単色塗りつぶし">
          <a:hlinkClick xmlns:r="http://schemas.openxmlformats.org/officeDocument/2006/relationships" r:id="rId13"/>
          <a:extLst>
            <a:ext uri="{FF2B5EF4-FFF2-40B4-BE49-F238E27FC236}">
              <a16:creationId xmlns:a16="http://schemas.microsoft.com/office/drawing/2014/main" id="{23C880DC-C6AB-4045-B3BD-CA0CBEAC86E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4</xdr:col>
      <xdr:colOff>114300</xdr:colOff>
      <xdr:row>16</xdr:row>
      <xdr:rowOff>9526</xdr:rowOff>
    </xdr:from>
    <xdr:ext cx="438150" cy="438150"/>
    <xdr:pic>
      <xdr:nvPicPr>
        <xdr:cNvPr id="14" name="グラフィックス 13" descr="フォルダー検索 単色塗りつぶし">
          <a:hlinkClick xmlns:r="http://schemas.openxmlformats.org/officeDocument/2006/relationships" r:id="rId14"/>
          <a:extLst>
            <a:ext uri="{FF2B5EF4-FFF2-40B4-BE49-F238E27FC236}">
              <a16:creationId xmlns:a16="http://schemas.microsoft.com/office/drawing/2014/main" id="{803F4ECF-B20E-4ADF-8534-1142B0C56F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572500" y="1362076"/>
          <a:ext cx="438150" cy="438150"/>
        </a:xfrm>
        <a:prstGeom prst="rect">
          <a:avLst/>
        </a:prstGeom>
      </xdr:spPr>
    </xdr:pic>
    <xdr:clientData/>
  </xdr:oneCellAnchor>
  <xdr:oneCellAnchor>
    <xdr:from>
      <xdr:col>5</xdr:col>
      <xdr:colOff>161925</xdr:colOff>
      <xdr:row>5</xdr:row>
      <xdr:rowOff>438150</xdr:rowOff>
    </xdr:from>
    <xdr:ext cx="466725" cy="466725"/>
    <xdr:pic>
      <xdr:nvPicPr>
        <xdr:cNvPr id="15" name="グラフィックス 14" descr="フォルダー検索 枠線">
          <a:hlinkClick xmlns:r="http://schemas.openxmlformats.org/officeDocument/2006/relationships" r:id="rId15"/>
          <a:extLst>
            <a:ext uri="{FF2B5EF4-FFF2-40B4-BE49-F238E27FC236}">
              <a16:creationId xmlns:a16="http://schemas.microsoft.com/office/drawing/2014/main" id="{F921B3EE-6A5E-4107-A37E-0EE3F251403C}"/>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790700"/>
          <a:ext cx="466725" cy="466725"/>
        </a:xfrm>
        <a:prstGeom prst="rect">
          <a:avLst/>
        </a:prstGeom>
      </xdr:spPr>
    </xdr:pic>
    <xdr:clientData/>
  </xdr:oneCellAnchor>
  <xdr:oneCellAnchor>
    <xdr:from>
      <xdr:col>5</xdr:col>
      <xdr:colOff>161925</xdr:colOff>
      <xdr:row>4</xdr:row>
      <xdr:rowOff>438150</xdr:rowOff>
    </xdr:from>
    <xdr:ext cx="466725" cy="466725"/>
    <xdr:pic>
      <xdr:nvPicPr>
        <xdr:cNvPr id="27" name="グラフィックス 26" descr="フォルダー検索 枠線">
          <a:hlinkClick xmlns:r="http://schemas.openxmlformats.org/officeDocument/2006/relationships" r:id="rId18"/>
          <a:extLst>
            <a:ext uri="{FF2B5EF4-FFF2-40B4-BE49-F238E27FC236}">
              <a16:creationId xmlns:a16="http://schemas.microsoft.com/office/drawing/2014/main" id="{5411E6C9-6DED-4689-B983-44190782F4A1}"/>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790700"/>
          <a:ext cx="466725" cy="466725"/>
        </a:xfrm>
        <a:prstGeom prst="rect">
          <a:avLst/>
        </a:prstGeom>
      </xdr:spPr>
    </xdr:pic>
    <xdr:clientData/>
  </xdr:oneCellAnchor>
  <xdr:oneCellAnchor>
    <xdr:from>
      <xdr:col>5</xdr:col>
      <xdr:colOff>161925</xdr:colOff>
      <xdr:row>6</xdr:row>
      <xdr:rowOff>438150</xdr:rowOff>
    </xdr:from>
    <xdr:ext cx="466725" cy="466725"/>
    <xdr:pic>
      <xdr:nvPicPr>
        <xdr:cNvPr id="28" name="グラフィックス 27" descr="フォルダー検索 枠線">
          <a:hlinkClick xmlns:r="http://schemas.openxmlformats.org/officeDocument/2006/relationships" r:id="rId19"/>
          <a:extLst>
            <a:ext uri="{FF2B5EF4-FFF2-40B4-BE49-F238E27FC236}">
              <a16:creationId xmlns:a16="http://schemas.microsoft.com/office/drawing/2014/main" id="{4F120DF5-3CC5-4490-990B-ACC8D2F8488D}"/>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7</xdr:row>
      <xdr:rowOff>438150</xdr:rowOff>
    </xdr:from>
    <xdr:ext cx="466725" cy="466725"/>
    <xdr:pic>
      <xdr:nvPicPr>
        <xdr:cNvPr id="29" name="グラフィックス 28" descr="フォルダー検索 枠線">
          <a:hlinkClick xmlns:r="http://schemas.openxmlformats.org/officeDocument/2006/relationships" r:id="rId20"/>
          <a:extLst>
            <a:ext uri="{FF2B5EF4-FFF2-40B4-BE49-F238E27FC236}">
              <a16:creationId xmlns:a16="http://schemas.microsoft.com/office/drawing/2014/main" id="{15103545-D2B7-4C26-B0CC-8BF607E3A2CB}"/>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8</xdr:row>
      <xdr:rowOff>438150</xdr:rowOff>
    </xdr:from>
    <xdr:ext cx="466725" cy="466725"/>
    <xdr:pic>
      <xdr:nvPicPr>
        <xdr:cNvPr id="30" name="グラフィックス 29" descr="フォルダー検索 枠線">
          <a:hlinkClick xmlns:r="http://schemas.openxmlformats.org/officeDocument/2006/relationships" r:id="rId21"/>
          <a:extLst>
            <a:ext uri="{FF2B5EF4-FFF2-40B4-BE49-F238E27FC236}">
              <a16:creationId xmlns:a16="http://schemas.microsoft.com/office/drawing/2014/main" id="{F96E6A3A-65CD-44F2-9C60-004FF4DAB3F1}"/>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9</xdr:row>
      <xdr:rowOff>438150</xdr:rowOff>
    </xdr:from>
    <xdr:ext cx="466725" cy="466725"/>
    <xdr:pic>
      <xdr:nvPicPr>
        <xdr:cNvPr id="31" name="グラフィックス 30" descr="フォルダー検索 枠線">
          <a:hlinkClick xmlns:r="http://schemas.openxmlformats.org/officeDocument/2006/relationships" r:id="rId22"/>
          <a:extLst>
            <a:ext uri="{FF2B5EF4-FFF2-40B4-BE49-F238E27FC236}">
              <a16:creationId xmlns:a16="http://schemas.microsoft.com/office/drawing/2014/main" id="{6A7780F2-0918-4B22-87C3-C53C5AAA87BC}"/>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10</xdr:row>
      <xdr:rowOff>438150</xdr:rowOff>
    </xdr:from>
    <xdr:ext cx="466725" cy="466725"/>
    <xdr:pic>
      <xdr:nvPicPr>
        <xdr:cNvPr id="32" name="グラフィックス 31" descr="フォルダー検索 枠線">
          <a:hlinkClick xmlns:r="http://schemas.openxmlformats.org/officeDocument/2006/relationships" r:id="rId23"/>
          <a:extLst>
            <a:ext uri="{FF2B5EF4-FFF2-40B4-BE49-F238E27FC236}">
              <a16:creationId xmlns:a16="http://schemas.microsoft.com/office/drawing/2014/main" id="{2A881C34-5BF2-4D2E-88B0-FC165CC25E08}"/>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11</xdr:row>
      <xdr:rowOff>438150</xdr:rowOff>
    </xdr:from>
    <xdr:ext cx="466725" cy="466725"/>
    <xdr:pic>
      <xdr:nvPicPr>
        <xdr:cNvPr id="33" name="グラフィックス 32" descr="フォルダー検索 枠線">
          <a:hlinkClick xmlns:r="http://schemas.openxmlformats.org/officeDocument/2006/relationships" r:id="rId24"/>
          <a:extLst>
            <a:ext uri="{FF2B5EF4-FFF2-40B4-BE49-F238E27FC236}">
              <a16:creationId xmlns:a16="http://schemas.microsoft.com/office/drawing/2014/main" id="{8776E3B2-1797-452D-802B-FCA17A00C6E6}"/>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12</xdr:row>
      <xdr:rowOff>438150</xdr:rowOff>
    </xdr:from>
    <xdr:ext cx="466725" cy="466725"/>
    <xdr:pic>
      <xdr:nvPicPr>
        <xdr:cNvPr id="34" name="グラフィックス 33" descr="フォルダー検索 枠線">
          <a:hlinkClick xmlns:r="http://schemas.openxmlformats.org/officeDocument/2006/relationships" r:id="rId25"/>
          <a:extLst>
            <a:ext uri="{FF2B5EF4-FFF2-40B4-BE49-F238E27FC236}">
              <a16:creationId xmlns:a16="http://schemas.microsoft.com/office/drawing/2014/main" id="{DF42E6EC-191F-430A-9555-785A17EE116B}"/>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13</xdr:row>
      <xdr:rowOff>438150</xdr:rowOff>
    </xdr:from>
    <xdr:ext cx="466725" cy="466725"/>
    <xdr:pic>
      <xdr:nvPicPr>
        <xdr:cNvPr id="35" name="グラフィックス 34" descr="フォルダー検索 枠線">
          <a:hlinkClick xmlns:r="http://schemas.openxmlformats.org/officeDocument/2006/relationships" r:id="rId26"/>
          <a:extLst>
            <a:ext uri="{FF2B5EF4-FFF2-40B4-BE49-F238E27FC236}">
              <a16:creationId xmlns:a16="http://schemas.microsoft.com/office/drawing/2014/main" id="{0A36A07E-662B-47E5-84F8-E7A8379EAD54}"/>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1343025"/>
          <a:ext cx="466725" cy="466725"/>
        </a:xfrm>
        <a:prstGeom prst="rect">
          <a:avLst/>
        </a:prstGeom>
      </xdr:spPr>
    </xdr:pic>
    <xdr:clientData/>
  </xdr:oneCellAnchor>
  <xdr:oneCellAnchor>
    <xdr:from>
      <xdr:col>5</xdr:col>
      <xdr:colOff>161925</xdr:colOff>
      <xdr:row>14</xdr:row>
      <xdr:rowOff>438150</xdr:rowOff>
    </xdr:from>
    <xdr:ext cx="466725" cy="466725"/>
    <xdr:pic>
      <xdr:nvPicPr>
        <xdr:cNvPr id="38" name="グラフィックス 37" descr="フォルダー検索 枠線">
          <a:hlinkClick xmlns:r="http://schemas.openxmlformats.org/officeDocument/2006/relationships" r:id="rId27"/>
          <a:extLst>
            <a:ext uri="{FF2B5EF4-FFF2-40B4-BE49-F238E27FC236}">
              <a16:creationId xmlns:a16="http://schemas.microsoft.com/office/drawing/2014/main" id="{34D70F52-48ED-4FA7-A9BF-E7E039C0B5B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5143500"/>
          <a:ext cx="466725" cy="466725"/>
        </a:xfrm>
        <a:prstGeom prst="rect">
          <a:avLst/>
        </a:prstGeom>
      </xdr:spPr>
    </xdr:pic>
    <xdr:clientData/>
  </xdr:oneCellAnchor>
  <xdr:oneCellAnchor>
    <xdr:from>
      <xdr:col>5</xdr:col>
      <xdr:colOff>161925</xdr:colOff>
      <xdr:row>15</xdr:row>
      <xdr:rowOff>438150</xdr:rowOff>
    </xdr:from>
    <xdr:ext cx="466725" cy="466725"/>
    <xdr:pic>
      <xdr:nvPicPr>
        <xdr:cNvPr id="40" name="グラフィックス 39" descr="フォルダー検索 枠線">
          <a:hlinkClick xmlns:r="http://schemas.openxmlformats.org/officeDocument/2006/relationships" r:id="rId28"/>
          <a:extLst>
            <a:ext uri="{FF2B5EF4-FFF2-40B4-BE49-F238E27FC236}">
              <a16:creationId xmlns:a16="http://schemas.microsoft.com/office/drawing/2014/main" id="{0DAFACC0-B5C0-4590-8481-E501E919A7B6}"/>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9324975" y="5143500"/>
          <a:ext cx="466725" cy="4667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154305</xdr:colOff>
      <xdr:row>3</xdr:row>
      <xdr:rowOff>106680</xdr:rowOff>
    </xdr:from>
    <xdr:to>
      <xdr:col>0</xdr:col>
      <xdr:colOff>3697912</xdr:colOff>
      <xdr:row>18</xdr:row>
      <xdr:rowOff>17387</xdr:rowOff>
    </xdr:to>
    <xdr:pic>
      <xdr:nvPicPr>
        <xdr:cNvPr id="3" name="図 2">
          <a:extLst>
            <a:ext uri="{FF2B5EF4-FFF2-40B4-BE49-F238E27FC236}">
              <a16:creationId xmlns:a16="http://schemas.microsoft.com/office/drawing/2014/main" id="{6DF47986-AFCE-5094-9279-5EE7105A2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305" y="706755"/>
          <a:ext cx="3543607" cy="2911082"/>
        </a:xfrm>
        <a:prstGeom prst="rect">
          <a:avLst/>
        </a:prstGeom>
      </xdr:spPr>
    </xdr:pic>
    <xdr:clientData/>
  </xdr:twoCellAnchor>
  <xdr:twoCellAnchor editAs="oneCell">
    <xdr:from>
      <xdr:col>0</xdr:col>
      <xdr:colOff>120015</xdr:colOff>
      <xdr:row>45</xdr:row>
      <xdr:rowOff>49530</xdr:rowOff>
    </xdr:from>
    <xdr:to>
      <xdr:col>0</xdr:col>
      <xdr:colOff>7251045</xdr:colOff>
      <xdr:row>77</xdr:row>
      <xdr:rowOff>25295</xdr:rowOff>
    </xdr:to>
    <xdr:pic>
      <xdr:nvPicPr>
        <xdr:cNvPr id="5" name="図 4">
          <a:extLst>
            <a:ext uri="{FF2B5EF4-FFF2-40B4-BE49-F238E27FC236}">
              <a16:creationId xmlns:a16="http://schemas.microsoft.com/office/drawing/2014/main" id="{80346FDD-065A-F7D8-041B-F34B6D010D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5" y="4450080"/>
          <a:ext cx="7131030" cy="6376565"/>
        </a:xfrm>
        <a:prstGeom prst="rect">
          <a:avLst/>
        </a:prstGeom>
      </xdr:spPr>
    </xdr:pic>
    <xdr:clientData/>
  </xdr:twoCellAnchor>
  <xdr:twoCellAnchor editAs="oneCell">
    <xdr:from>
      <xdr:col>1</xdr:col>
      <xdr:colOff>480061</xdr:colOff>
      <xdr:row>80</xdr:row>
      <xdr:rowOff>83820</xdr:rowOff>
    </xdr:from>
    <xdr:to>
      <xdr:col>11</xdr:col>
      <xdr:colOff>517693</xdr:colOff>
      <xdr:row>100</xdr:row>
      <xdr:rowOff>95250</xdr:rowOff>
    </xdr:to>
    <xdr:pic>
      <xdr:nvPicPr>
        <xdr:cNvPr id="7" name="図 6">
          <a:extLst>
            <a:ext uri="{FF2B5EF4-FFF2-40B4-BE49-F238E27FC236}">
              <a16:creationId xmlns:a16="http://schemas.microsoft.com/office/drawing/2014/main" id="{1637C883-7E9D-3900-5C75-2DC4CEBA4D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861936" y="12085320"/>
          <a:ext cx="6895632" cy="4011930"/>
        </a:xfrm>
        <a:prstGeom prst="rect">
          <a:avLst/>
        </a:prstGeom>
      </xdr:spPr>
    </xdr:pic>
    <xdr:clientData/>
  </xdr:twoCellAnchor>
  <xdr:twoCellAnchor editAs="oneCell">
    <xdr:from>
      <xdr:col>0</xdr:col>
      <xdr:colOff>97155</xdr:colOff>
      <xdr:row>80</xdr:row>
      <xdr:rowOff>184785</xdr:rowOff>
    </xdr:from>
    <xdr:to>
      <xdr:col>0</xdr:col>
      <xdr:colOff>6786188</xdr:colOff>
      <xdr:row>114</xdr:row>
      <xdr:rowOff>67231</xdr:rowOff>
    </xdr:to>
    <xdr:pic>
      <xdr:nvPicPr>
        <xdr:cNvPr id="9" name="図 8">
          <a:extLst>
            <a:ext uri="{FF2B5EF4-FFF2-40B4-BE49-F238E27FC236}">
              <a16:creationId xmlns:a16="http://schemas.microsoft.com/office/drawing/2014/main" id="{275D0212-52C3-5876-0251-C8CCA2D2D88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155" y="11186160"/>
          <a:ext cx="6689033" cy="6683296"/>
        </a:xfrm>
        <a:prstGeom prst="rect">
          <a:avLst/>
        </a:prstGeom>
      </xdr:spPr>
    </xdr:pic>
    <xdr:clientData/>
  </xdr:twoCellAnchor>
  <xdr:twoCellAnchor editAs="oneCell">
    <xdr:from>
      <xdr:col>3</xdr:col>
      <xdr:colOff>9525</xdr:colOff>
      <xdr:row>105</xdr:row>
      <xdr:rowOff>76200</xdr:rowOff>
    </xdr:from>
    <xdr:to>
      <xdr:col>11</xdr:col>
      <xdr:colOff>29343</xdr:colOff>
      <xdr:row>116</xdr:row>
      <xdr:rowOff>124139</xdr:rowOff>
    </xdr:to>
    <xdr:pic>
      <xdr:nvPicPr>
        <xdr:cNvPr id="6" name="図 5">
          <a:extLst>
            <a:ext uri="{FF2B5EF4-FFF2-40B4-BE49-F238E27FC236}">
              <a16:creationId xmlns:a16="http://schemas.microsoft.com/office/drawing/2014/main" id="{2A41C5D4-E182-ABF2-43C5-FB7938CAB1E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763000" y="17078325"/>
          <a:ext cx="5506218" cy="2248214"/>
        </a:xfrm>
        <a:prstGeom prst="rect">
          <a:avLst/>
        </a:prstGeom>
      </xdr:spPr>
    </xdr:pic>
    <xdr:clientData/>
  </xdr:twoCellAnchor>
  <xdr:twoCellAnchor editAs="oneCell">
    <xdr:from>
      <xdr:col>0</xdr:col>
      <xdr:colOff>128427</xdr:colOff>
      <xdr:row>22</xdr:row>
      <xdr:rowOff>21405</xdr:rowOff>
    </xdr:from>
    <xdr:to>
      <xdr:col>0</xdr:col>
      <xdr:colOff>5293971</xdr:colOff>
      <xdr:row>41</xdr:row>
      <xdr:rowOff>100671</xdr:rowOff>
    </xdr:to>
    <xdr:pic>
      <xdr:nvPicPr>
        <xdr:cNvPr id="4" name="図 3">
          <a:extLst>
            <a:ext uri="{FF2B5EF4-FFF2-40B4-BE49-F238E27FC236}">
              <a16:creationId xmlns:a16="http://schemas.microsoft.com/office/drawing/2014/main" id="{50FE2E34-75FC-1338-E259-EEE786DCEAB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8427" y="4494944"/>
          <a:ext cx="5165544" cy="3942778"/>
        </a:xfrm>
        <a:prstGeom prst="rect">
          <a:avLst/>
        </a:prstGeom>
      </xdr:spPr>
    </xdr:pic>
    <xdr:clientData/>
  </xdr:twoCellAnchor>
  <xdr:twoCellAnchor editAs="oneCell">
    <xdr:from>
      <xdr:col>0</xdr:col>
      <xdr:colOff>3713400</xdr:colOff>
      <xdr:row>27</xdr:row>
      <xdr:rowOff>149580</xdr:rowOff>
    </xdr:from>
    <xdr:to>
      <xdr:col>0</xdr:col>
      <xdr:colOff>3713760</xdr:colOff>
      <xdr:row>27</xdr:row>
      <xdr:rowOff>149940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インク 7">
              <a:extLst>
                <a:ext uri="{FF2B5EF4-FFF2-40B4-BE49-F238E27FC236}">
                  <a16:creationId xmlns:a16="http://schemas.microsoft.com/office/drawing/2014/main" id="{0D6FEECA-8174-2588-A01E-F0D448C4C8D4}"/>
                </a:ext>
              </a:extLst>
            </xdr14:cNvPr>
            <xdr14:cNvContentPartPr/>
          </xdr14:nvContentPartPr>
          <xdr14:nvPr macro=""/>
          <xdr14:xfrm>
            <a:off x="3713400" y="5639833"/>
            <a:ext cx="360" cy="360"/>
          </xdr14:xfrm>
        </xdr:contentPart>
      </mc:Choice>
      <mc:Fallback xmlns="">
        <xdr:pic>
          <xdr:nvPicPr>
            <xdr:cNvPr id="8" name="インク 7">
              <a:extLst>
                <a:ext uri="{FF2B5EF4-FFF2-40B4-BE49-F238E27FC236}">
                  <a16:creationId xmlns:a16="http://schemas.microsoft.com/office/drawing/2014/main" id="{0D6FEECA-8174-2588-A01E-F0D448C4C8D4}"/>
                </a:ext>
              </a:extLst>
            </xdr:cNvPr>
            <xdr:cNvPicPr/>
          </xdr:nvPicPr>
          <xdr:blipFill>
            <a:blip xmlns:r="http://schemas.openxmlformats.org/officeDocument/2006/relationships" r:embed="rId8"/>
            <a:stretch>
              <a:fillRect/>
            </a:stretch>
          </xdr:blipFill>
          <xdr:spPr>
            <a:xfrm>
              <a:off x="3659400" y="5531833"/>
              <a:ext cx="108000" cy="216000"/>
            </a:xfrm>
            <a:prstGeom prst="rect">
              <a:avLst/>
            </a:prstGeom>
          </xdr:spPr>
        </xdr:pic>
      </mc:Fallback>
    </mc:AlternateContent>
    <xdr:clientData/>
  </xdr:twoCellAnchor>
  <xdr:twoCellAnchor editAs="oneCell">
    <xdr:from>
      <xdr:col>0</xdr:col>
      <xdr:colOff>3724200</xdr:colOff>
      <xdr:row>27</xdr:row>
      <xdr:rowOff>149220</xdr:rowOff>
    </xdr:from>
    <xdr:to>
      <xdr:col>0</xdr:col>
      <xdr:colOff>4140360</xdr:colOff>
      <xdr:row>27</xdr:row>
      <xdr:rowOff>192780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インク 9">
              <a:extLst>
                <a:ext uri="{FF2B5EF4-FFF2-40B4-BE49-F238E27FC236}">
                  <a16:creationId xmlns:a16="http://schemas.microsoft.com/office/drawing/2014/main" id="{0270284C-26A5-54CC-7CC2-4202CB6C9D3B}"/>
                </a:ext>
              </a:extLst>
            </xdr14:cNvPr>
            <xdr14:cNvContentPartPr/>
          </xdr14:nvContentPartPr>
          <xdr14:nvPr macro=""/>
          <xdr14:xfrm>
            <a:off x="3724200" y="5639473"/>
            <a:ext cx="416160" cy="43560"/>
          </xdr14:xfrm>
        </xdr:contentPart>
      </mc:Choice>
      <mc:Fallback xmlns="">
        <xdr:pic>
          <xdr:nvPicPr>
            <xdr:cNvPr id="10" name="インク 9">
              <a:extLst>
                <a:ext uri="{FF2B5EF4-FFF2-40B4-BE49-F238E27FC236}">
                  <a16:creationId xmlns:a16="http://schemas.microsoft.com/office/drawing/2014/main" id="{0270284C-26A5-54CC-7CC2-4202CB6C9D3B}"/>
                </a:ext>
              </a:extLst>
            </xdr:cNvPr>
            <xdr:cNvPicPr/>
          </xdr:nvPicPr>
          <xdr:blipFill>
            <a:blip xmlns:r="http://schemas.openxmlformats.org/officeDocument/2006/relationships" r:embed="rId10"/>
            <a:stretch>
              <a:fillRect/>
            </a:stretch>
          </xdr:blipFill>
          <xdr:spPr>
            <a:xfrm>
              <a:off x="3670560" y="5531473"/>
              <a:ext cx="523800" cy="259200"/>
            </a:xfrm>
            <a:prstGeom prst="rect">
              <a:avLst/>
            </a:prstGeom>
          </xdr:spPr>
        </xdr:pic>
      </mc:Fallback>
    </mc:AlternateContent>
    <xdr:clientData/>
  </xdr:twoCellAnchor>
  <xdr:twoCellAnchor editAs="oneCell">
    <xdr:from>
      <xdr:col>0</xdr:col>
      <xdr:colOff>3831480</xdr:colOff>
      <xdr:row>29</xdr:row>
      <xdr:rowOff>10735</xdr:rowOff>
    </xdr:from>
    <xdr:to>
      <xdr:col>0</xdr:col>
      <xdr:colOff>4998240</xdr:colOff>
      <xdr:row>29</xdr:row>
      <xdr:rowOff>11455</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2" name="インク 11">
              <a:extLst>
                <a:ext uri="{FF2B5EF4-FFF2-40B4-BE49-F238E27FC236}">
                  <a16:creationId xmlns:a16="http://schemas.microsoft.com/office/drawing/2014/main" id="{34BC48BA-AC89-6E6E-2F25-F669DD001115}"/>
                </a:ext>
              </a:extLst>
            </xdr14:cNvPr>
            <xdr14:cNvContentPartPr/>
          </xdr14:nvContentPartPr>
          <xdr14:nvPr macro=""/>
          <xdr14:xfrm>
            <a:off x="3831480" y="5907673"/>
            <a:ext cx="1166760" cy="720"/>
          </xdr14:xfrm>
        </xdr:contentPart>
      </mc:Choice>
      <mc:Fallback xmlns="">
        <xdr:pic>
          <xdr:nvPicPr>
            <xdr:cNvPr id="12" name="インク 11">
              <a:extLst>
                <a:ext uri="{FF2B5EF4-FFF2-40B4-BE49-F238E27FC236}">
                  <a16:creationId xmlns:a16="http://schemas.microsoft.com/office/drawing/2014/main" id="{34BC48BA-AC89-6E6E-2F25-F669DD001115}"/>
                </a:ext>
              </a:extLst>
            </xdr:cNvPr>
            <xdr:cNvPicPr/>
          </xdr:nvPicPr>
          <xdr:blipFill>
            <a:blip xmlns:r="http://schemas.openxmlformats.org/officeDocument/2006/relationships" r:embed="rId12"/>
            <a:stretch>
              <a:fillRect/>
            </a:stretch>
          </xdr:blipFill>
          <xdr:spPr>
            <a:xfrm>
              <a:off x="3777480" y="5691673"/>
              <a:ext cx="1274400" cy="432000"/>
            </a:xfrm>
            <a:prstGeom prst="rect">
              <a:avLst/>
            </a:prstGeom>
          </xdr:spPr>
        </xdr:pic>
      </mc:Fallback>
    </mc:AlternateContent>
    <xdr:clientData/>
  </xdr:twoCellAnchor>
  <xdr:twoCellAnchor>
    <xdr:from>
      <xdr:col>0</xdr:col>
      <xdr:colOff>1669551</xdr:colOff>
      <xdr:row>29</xdr:row>
      <xdr:rowOff>42809</xdr:rowOff>
    </xdr:from>
    <xdr:to>
      <xdr:col>0</xdr:col>
      <xdr:colOff>2183258</xdr:colOff>
      <xdr:row>31</xdr:row>
      <xdr:rowOff>0</xdr:rowOff>
    </xdr:to>
    <xdr:sp macro="" textlink="">
      <xdr:nvSpPr>
        <xdr:cNvPr id="13" name="正方形/長方形 12">
          <a:extLst>
            <a:ext uri="{FF2B5EF4-FFF2-40B4-BE49-F238E27FC236}">
              <a16:creationId xmlns:a16="http://schemas.microsoft.com/office/drawing/2014/main" id="{7B329C8F-C7D2-40A4-7A73-DD24C5CA6608}"/>
            </a:ext>
          </a:extLst>
        </xdr:cNvPr>
        <xdr:cNvSpPr/>
      </xdr:nvSpPr>
      <xdr:spPr>
        <a:xfrm>
          <a:off x="1669551" y="5939747"/>
          <a:ext cx="513707" cy="363877"/>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tatsuta.co.jp\ttc\&#12471;&#12473;&#12486;&#12512;\disk1\&#35069;&#21697;\&#9679;&#38450;&#28797;&#12475;&#12461;&#12517;&#12522;&#12486;&#12451;\&#28431;&#27700;&#26908;&#30693;&#12471;&#12473;&#12486;&#12512;\&#9733;&#9733;&#21942;&#26989;&#31649;&#29702;&#35506;\&#28431;&#27700;\&#65303;&#65289;&#34892;&#21205;&#35336;&#30011;&#12539;&#35506;&#20869;&#20250;&#35696;\&#34892;&#21205;&#35336;&#30011;\2025&#24180;&#24230;\&#19979;&#26399;\HP&#12408;&#12398;Q&amp;A&#35352;&#36617;\&#12304;&#20869;&#23481;&#36984;&#23450;&#24460;&#12305;HP&#12408;&#12398;Q&amp;A&#35352;&#36617;.xlsx" TargetMode="External"/><Relationship Id="rId1" Type="http://schemas.openxmlformats.org/officeDocument/2006/relationships/externalLinkPath" Target="&#12304;&#20869;&#23481;&#36984;&#23450;&#24460;&#12305;HP&#12408;&#12398;Q&amp;A&#35352;&#36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AS-1AM ３"/>
      <sheetName val="AD-AS-1WM　５"/>
      <sheetName val="AD-AS-1BM　３"/>
      <sheetName val="AD-AS-1DM　４"/>
      <sheetName val="AD-AS-1C-SR２"/>
      <sheetName val="多回路検知器　１３"/>
      <sheetName val="位置検知器　１５"/>
      <sheetName val="センサ・端末　３０"/>
      <sheetName val="固定具　１"/>
      <sheetName val="その他　６２"/>
      <sheetName val="表・イラスト"/>
      <sheetName val="Sheet2"/>
    </sheetNames>
    <sheetDataSet>
      <sheetData sheetId="0">
        <row r="3">
          <cell r="A3" t="str">
            <v>ブザーについて教えてください。</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18T08:05:59.660"/>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18T08:06:05.422"/>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1 120,'685'0,"-663"-1,0-2,-1 0,1-1,38-14,-35 10,2 1,40-6,-55 11,0 1,-1-2,1 0,-1 0,0-1,0 0,0-1,13-8,-16 9,-1 1,1-1,0 2,1-1,-1 1,10-2,5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8T08:06:09.320"/>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0 0 0,'3240'0'0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824F63-5BB0-4EEB-9074-EE747B746B03}" name="テーブル1" displayName="テーブル1" ref="A1:B60" totalsRowShown="0" headerRowDxfId="22" dataDxfId="21" tableBorderDxfId="20">
  <autoFilter ref="A1:B60" xr:uid="{48824F63-5BB0-4EEB-9074-EE747B746B03}"/>
  <tableColumns count="2">
    <tableColumn id="1" xr3:uid="{8CBC4E8D-1550-4BDD-802F-E40AB124A872}" name="質問" dataDxfId="19"/>
    <tableColumn id="2" xr3:uid="{F4752DFD-D497-4D24-9144-1F89EE806CE0}" name="回答"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47D4B7-88F0-4F84-AC7A-6D199DF14D17}" name="テーブル2" displayName="テーブル2" ref="A1:B15" totalsRowShown="0" headerRowDxfId="17" dataDxfId="16" tableBorderDxfId="15">
  <autoFilter ref="A1:B15" xr:uid="{7C47D4B7-88F0-4F84-AC7A-6D199DF14D17}"/>
  <tableColumns count="2">
    <tableColumn id="1" xr3:uid="{EC342D74-5DB7-4558-8317-C23FBD03650A}" name="質問" dataDxfId="14"/>
    <tableColumn id="2" xr3:uid="{53B0AB92-EA2B-4AA8-8A82-4F1330B5BB12}" name="回答"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D57D8A-92E8-48FD-94CD-6EEAF4EC7A99}" name="テーブル3" displayName="テーブル3" ref="A1:B6" totalsRowShown="0" headerRowDxfId="12" tableBorderDxfId="11">
  <autoFilter ref="A1:B6" xr:uid="{B8D57D8A-92E8-48FD-94CD-6EEAF4EC7A99}"/>
  <tableColumns count="2">
    <tableColumn id="1" xr3:uid="{7FC91B4E-9E97-44C3-84E6-CCAEC10775A5}" name="質問" dataDxfId="10"/>
    <tableColumn id="2" xr3:uid="{FC6F79AF-C9EE-47F7-8B9D-4539F68D5E07}" name="回答"/>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51C520-6F1B-4FFB-88F3-472B0925F7BA}" name="テーブル4" displayName="テーブル4" ref="A1:B15" totalsRowShown="0" headerRowDxfId="9" dataDxfId="8" tableBorderDxfId="7">
  <autoFilter ref="A1:B15" xr:uid="{0251C520-6F1B-4FFB-88F3-472B0925F7BA}"/>
  <tableColumns count="2">
    <tableColumn id="1" xr3:uid="{5F8C1B3E-CD9C-4E41-B97F-BD9AD7265D6D}" name="質問" dataDxfId="6"/>
    <tableColumn id="2" xr3:uid="{F75E0837-06CE-40F8-B00F-252AC1970D26}" name="回答" dataDxfId="5"/>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B3C90-3FDA-41D8-A27F-8F20DC4AC0A7}">
  <dimension ref="A1:L17"/>
  <sheetViews>
    <sheetView showGridLines="0" tabSelected="1" workbookViewId="0">
      <selection activeCell="C2" sqref="C2"/>
    </sheetView>
  </sheetViews>
  <sheetFormatPr defaultRowHeight="35.25" x14ac:dyDescent="0.4"/>
  <cols>
    <col min="1" max="1" width="3.125" style="12" customWidth="1"/>
    <col min="2" max="2" width="46.875" style="12" customWidth="1"/>
    <col min="3" max="3" width="9.25" style="12" customWidth="1"/>
    <col min="4" max="4" width="51.75" style="17" bestFit="1" customWidth="1"/>
    <col min="5" max="6" width="11.25" style="17" customWidth="1"/>
    <col min="7" max="7" width="7.75" style="17" customWidth="1"/>
    <col min="8" max="9" width="16" style="17" customWidth="1"/>
    <col min="10" max="11" width="13.125" style="17" customWidth="1"/>
    <col min="12" max="12" width="32.75" style="17" customWidth="1"/>
    <col min="13" max="13" width="32.75" style="12" customWidth="1"/>
    <col min="14" max="16384" width="9" style="12"/>
  </cols>
  <sheetData>
    <row r="1" spans="1:6" ht="13.5" customHeight="1" x14ac:dyDescent="0.4"/>
    <row r="2" spans="1:6" x14ac:dyDescent="0.4">
      <c r="B2" s="13" t="s">
        <v>237</v>
      </c>
    </row>
    <row r="3" spans="1:6" ht="11.25" customHeight="1" x14ac:dyDescent="0.4">
      <c r="A3" s="13"/>
      <c r="B3" s="13"/>
    </row>
    <row r="4" spans="1:6" ht="11.25" customHeight="1" x14ac:dyDescent="0.25">
      <c r="B4" s="16" t="s">
        <v>241</v>
      </c>
    </row>
    <row r="5" spans="1:6" x14ac:dyDescent="0.4">
      <c r="B5" s="176" t="s">
        <v>394</v>
      </c>
      <c r="D5" s="179" t="s">
        <v>762</v>
      </c>
      <c r="E5" s="179" t="s">
        <v>761</v>
      </c>
      <c r="F5" s="179" t="s">
        <v>763</v>
      </c>
    </row>
    <row r="6" spans="1:6" x14ac:dyDescent="0.4">
      <c r="B6" s="175" t="s">
        <v>243</v>
      </c>
      <c r="D6" s="180" t="s">
        <v>764</v>
      </c>
    </row>
    <row r="7" spans="1:6" x14ac:dyDescent="0.4">
      <c r="B7" s="173" t="s">
        <v>395</v>
      </c>
      <c r="D7" s="180" t="s">
        <v>765</v>
      </c>
    </row>
    <row r="8" spans="1:6" x14ac:dyDescent="0.4">
      <c r="B8" s="174" t="s">
        <v>238</v>
      </c>
      <c r="D8" s="180" t="s">
        <v>766</v>
      </c>
    </row>
    <row r="9" spans="1:6" x14ac:dyDescent="0.4">
      <c r="B9" s="174" t="s">
        <v>239</v>
      </c>
      <c r="D9" s="180" t="s">
        <v>767</v>
      </c>
    </row>
    <row r="10" spans="1:6" x14ac:dyDescent="0.4">
      <c r="B10" s="174" t="s">
        <v>240</v>
      </c>
      <c r="D10" s="180" t="s">
        <v>768</v>
      </c>
    </row>
    <row r="11" spans="1:6" ht="35.25" customHeight="1" x14ac:dyDescent="0.4">
      <c r="D11" s="180" t="s">
        <v>769</v>
      </c>
    </row>
    <row r="12" spans="1:6" ht="35.25" customHeight="1" x14ac:dyDescent="0.4">
      <c r="D12" s="180" t="s">
        <v>770</v>
      </c>
    </row>
    <row r="13" spans="1:6" ht="35.25" customHeight="1" x14ac:dyDescent="0.4">
      <c r="D13" s="180" t="s">
        <v>771</v>
      </c>
    </row>
    <row r="14" spans="1:6" ht="35.25" customHeight="1" x14ac:dyDescent="0.4">
      <c r="D14" s="180" t="s">
        <v>772</v>
      </c>
    </row>
    <row r="15" spans="1:6" x14ac:dyDescent="0.4">
      <c r="D15" s="180" t="s">
        <v>773</v>
      </c>
    </row>
    <row r="16" spans="1:6" x14ac:dyDescent="0.4">
      <c r="D16" s="180" t="s">
        <v>774</v>
      </c>
    </row>
    <row r="17" spans="4:4" x14ac:dyDescent="0.4">
      <c r="D17" s="180" t="s">
        <v>775</v>
      </c>
    </row>
  </sheetData>
  <sheetProtection algorithmName="SHA-512" hashValue="HllaEBm8D24hxRnKLl+DZNFDMOOnEOOalUufayFloqDMw3R0wU/WENYpv33apQBKvH7SYynCnRv+GTKGrPM48g==" saltValue="S663EM36Tgquj8AUMrCT0w==" spinCount="100000" sheet="1" objects="1" scenarios="1"/>
  <phoneticPr fontId="1"/>
  <hyperlinks>
    <hyperlink ref="B7" location="製品仕様!A1" display="製品仕様" xr:uid="{540228CB-ED1D-42A3-A33B-201A896002CF}"/>
    <hyperlink ref="B8" location="設置・取付け方法!A1" display="設置・取付け方法" xr:uid="{F26DA02F-DE21-4EE9-814E-285E934BE15B}"/>
    <hyperlink ref="B9" location="設定・操作方法!A1" display="設定・操作方法" xr:uid="{77BA1C07-DCB5-46BE-A01F-67345138B83C}"/>
    <hyperlink ref="B10" location="トラブルシューティング!A1" display="トラブルシューティング" xr:uid="{AEB69FF4-581C-47C7-9E6E-31A54F6D0594}"/>
    <hyperlink ref="B6" location="検索窓!A1" display="検索窓" xr:uid="{B5855EFC-90C2-4908-87B9-81CE75B82FCD}"/>
    <hyperlink ref="B5" location="漏水検知器仕様比較!A1" display="漏水検知器仕様比較" xr:uid="{9144CA04-4486-4611-A97F-0FE8FD7DFA2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537B-7EA9-43A3-8B4A-3E757256CCAB}">
  <dimension ref="A1:H17"/>
  <sheetViews>
    <sheetView showGridLines="0" workbookViewId="0"/>
  </sheetViews>
  <sheetFormatPr defaultRowHeight="15.75" x14ac:dyDescent="0.4"/>
  <cols>
    <col min="1" max="1" width="26.375" style="1" bestFit="1" customWidth="1"/>
    <col min="2" max="2" width="43.375" style="1" bestFit="1" customWidth="1"/>
    <col min="3" max="3" width="9" style="1"/>
    <col min="4" max="4" width="21.375" style="1" customWidth="1"/>
    <col min="5" max="5" width="27.625" style="1" customWidth="1"/>
    <col min="6" max="6" width="9" style="1"/>
    <col min="7" max="8" width="15.875" style="1" customWidth="1"/>
    <col min="9" max="16384" width="9" style="1"/>
  </cols>
  <sheetData>
    <row r="1" spans="1:8" x14ac:dyDescent="0.4">
      <c r="A1" s="1" t="s">
        <v>391</v>
      </c>
    </row>
    <row r="2" spans="1:8" ht="16.5" thickBot="1" x14ac:dyDescent="0.45"/>
    <row r="3" spans="1:8" x14ac:dyDescent="0.4">
      <c r="A3" s="198" t="s">
        <v>350</v>
      </c>
      <c r="B3" s="200"/>
      <c r="D3" s="198" t="s">
        <v>146</v>
      </c>
      <c r="E3" s="200"/>
      <c r="G3" s="198" t="s">
        <v>466</v>
      </c>
      <c r="H3" s="200"/>
    </row>
    <row r="4" spans="1:8" x14ac:dyDescent="0.4">
      <c r="A4" s="99" t="s">
        <v>112</v>
      </c>
      <c r="B4" s="100" t="s">
        <v>113</v>
      </c>
      <c r="D4" s="99" t="s">
        <v>112</v>
      </c>
      <c r="E4" s="100" t="s">
        <v>113</v>
      </c>
      <c r="G4" s="99" t="s">
        <v>112</v>
      </c>
      <c r="H4" s="100" t="s">
        <v>113</v>
      </c>
    </row>
    <row r="5" spans="1:8" x14ac:dyDescent="0.4">
      <c r="A5" s="161" t="s">
        <v>469</v>
      </c>
      <c r="B5" s="201" t="s">
        <v>67</v>
      </c>
      <c r="D5" s="101" t="s">
        <v>341</v>
      </c>
      <c r="E5" s="102" t="s">
        <v>342</v>
      </c>
      <c r="G5" s="101" t="s">
        <v>338</v>
      </c>
      <c r="H5" s="102" t="s">
        <v>76</v>
      </c>
    </row>
    <row r="6" spans="1:8" ht="16.5" thickBot="1" x14ac:dyDescent="0.45">
      <c r="A6" s="166" t="s">
        <v>470</v>
      </c>
      <c r="B6" s="202"/>
      <c r="D6" s="101" t="s">
        <v>343</v>
      </c>
      <c r="E6" s="102" t="s">
        <v>344</v>
      </c>
      <c r="G6" s="103" t="s">
        <v>349</v>
      </c>
      <c r="H6" s="105" t="s">
        <v>109</v>
      </c>
    </row>
    <row r="7" spans="1:8" x14ac:dyDescent="0.4">
      <c r="A7" s="161" t="s">
        <v>408</v>
      </c>
      <c r="B7" s="201" t="s">
        <v>467</v>
      </c>
      <c r="D7" s="106" t="s">
        <v>339</v>
      </c>
      <c r="E7" s="109" t="s">
        <v>340</v>
      </c>
      <c r="G7" s="17" t="s">
        <v>468</v>
      </c>
    </row>
    <row r="8" spans="1:8" x14ac:dyDescent="0.4">
      <c r="A8" s="166" t="s">
        <v>407</v>
      </c>
      <c r="B8" s="202"/>
      <c r="D8" s="106" t="s">
        <v>347</v>
      </c>
      <c r="E8" s="109" t="s">
        <v>348</v>
      </c>
    </row>
    <row r="9" spans="1:8" x14ac:dyDescent="0.4">
      <c r="A9" s="203" t="s">
        <v>114</v>
      </c>
      <c r="B9" s="164" t="s">
        <v>471</v>
      </c>
      <c r="D9" s="101" t="s">
        <v>336</v>
      </c>
      <c r="E9" s="102" t="s">
        <v>337</v>
      </c>
    </row>
    <row r="10" spans="1:8" ht="16.5" thickBot="1" x14ac:dyDescent="0.45">
      <c r="A10" s="204"/>
      <c r="B10" s="165" t="s">
        <v>472</v>
      </c>
      <c r="D10" s="103" t="s">
        <v>345</v>
      </c>
      <c r="E10" s="105" t="s">
        <v>346</v>
      </c>
    </row>
    <row r="11" spans="1:8" x14ac:dyDescent="0.4">
      <c r="A11" s="162" t="s">
        <v>406</v>
      </c>
      <c r="B11" s="163" t="s">
        <v>409</v>
      </c>
      <c r="D11" s="17" t="s">
        <v>468</v>
      </c>
    </row>
    <row r="12" spans="1:8" x14ac:dyDescent="0.4">
      <c r="A12" s="112"/>
      <c r="B12" s="113" t="s">
        <v>412</v>
      </c>
    </row>
    <row r="13" spans="1:8" x14ac:dyDescent="0.4">
      <c r="A13" s="107" t="s">
        <v>404</v>
      </c>
      <c r="B13" s="110" t="s">
        <v>410</v>
      </c>
    </row>
    <row r="14" spans="1:8" x14ac:dyDescent="0.4">
      <c r="A14" s="112"/>
      <c r="B14" s="113" t="s">
        <v>413</v>
      </c>
    </row>
    <row r="15" spans="1:8" x14ac:dyDescent="0.4">
      <c r="A15" s="107" t="s">
        <v>405</v>
      </c>
      <c r="B15" s="110" t="s">
        <v>411</v>
      </c>
    </row>
    <row r="16" spans="1:8" ht="16.5" thickBot="1" x14ac:dyDescent="0.45">
      <c r="A16" s="108"/>
      <c r="B16" s="111" t="s">
        <v>414</v>
      </c>
    </row>
    <row r="17" spans="1:1" x14ac:dyDescent="0.4">
      <c r="A17" s="17" t="s">
        <v>468</v>
      </c>
    </row>
  </sheetData>
  <sheetProtection algorithmName="SHA-512" hashValue="4Ffe++HQLgqdn2zN2vP1QpkOKnJ6hM4HTYooQ+gH9qrla8IeIdNA93y2s7ZEBIe8wrLGYj0u1M+JkVwy4DjmTw==" saltValue="u2Vf/Yv4isdgiapqB1kJgQ==" spinCount="100000" sheet="1" objects="1" scenarios="1"/>
  <mergeCells count="6">
    <mergeCell ref="D3:E3"/>
    <mergeCell ref="A3:B3"/>
    <mergeCell ref="G3:H3"/>
    <mergeCell ref="B5:B6"/>
    <mergeCell ref="A9:A10"/>
    <mergeCell ref="B7:B8"/>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2189-5EDD-4043-8604-9DAE05B00AAF}">
  <dimension ref="A1:I27"/>
  <sheetViews>
    <sheetView showGridLines="0" workbookViewId="0"/>
  </sheetViews>
  <sheetFormatPr defaultRowHeight="15.75" x14ac:dyDescent="0.4"/>
  <cols>
    <col min="1" max="1" width="11.125" style="1" customWidth="1"/>
    <col min="2" max="2" width="47.625" style="1" customWidth="1"/>
    <col min="3" max="3" width="23.75" style="1" customWidth="1"/>
    <col min="4" max="4" width="9" style="1"/>
    <col min="5" max="5" width="62.875" style="1" customWidth="1"/>
    <col min="6" max="6" width="17.5" style="1" customWidth="1"/>
    <col min="7" max="7" width="9" style="1"/>
    <col min="8" max="8" width="24.875" style="1" customWidth="1"/>
    <col min="9" max="9" width="17.375" style="1" customWidth="1"/>
    <col min="10" max="16384" width="9" style="1"/>
  </cols>
  <sheetData>
    <row r="1" spans="1:9" x14ac:dyDescent="0.4">
      <c r="A1" s="1" t="s">
        <v>424</v>
      </c>
    </row>
    <row r="2" spans="1:9" ht="16.5" thickBot="1" x14ac:dyDescent="0.45"/>
    <row r="3" spans="1:9" x14ac:dyDescent="0.4">
      <c r="A3" s="205" t="s">
        <v>428</v>
      </c>
      <c r="B3" s="198" t="s">
        <v>67</v>
      </c>
      <c r="C3" s="200"/>
    </row>
    <row r="4" spans="1:9" x14ac:dyDescent="0.4">
      <c r="A4" s="205"/>
      <c r="B4" s="99" t="s">
        <v>123</v>
      </c>
      <c r="C4" s="100" t="s">
        <v>126</v>
      </c>
    </row>
    <row r="5" spans="1:9" ht="32.25" thickBot="1" x14ac:dyDescent="0.45">
      <c r="A5" s="205"/>
      <c r="B5" s="116" t="s">
        <v>162</v>
      </c>
      <c r="C5" s="132" t="s">
        <v>129</v>
      </c>
    </row>
    <row r="6" spans="1:9" ht="16.5" thickBot="1" x14ac:dyDescent="0.45">
      <c r="A6" s="133"/>
      <c r="B6" s="114"/>
      <c r="C6" s="114"/>
    </row>
    <row r="7" spans="1:9" x14ac:dyDescent="0.4">
      <c r="A7" s="205" t="s">
        <v>429</v>
      </c>
      <c r="B7" s="198" t="s">
        <v>124</v>
      </c>
      <c r="C7" s="200"/>
      <c r="E7" s="198" t="s">
        <v>95</v>
      </c>
      <c r="F7" s="200"/>
      <c r="H7" s="198" t="s">
        <v>100</v>
      </c>
      <c r="I7" s="200"/>
    </row>
    <row r="8" spans="1:9" x14ac:dyDescent="0.4">
      <c r="A8" s="205"/>
      <c r="B8" s="99" t="s">
        <v>123</v>
      </c>
      <c r="C8" s="100" t="s">
        <v>126</v>
      </c>
      <c r="E8" s="99" t="s">
        <v>123</v>
      </c>
      <c r="F8" s="100" t="s">
        <v>126</v>
      </c>
      <c r="H8" s="99" t="s">
        <v>123</v>
      </c>
      <c r="I8" s="100" t="s">
        <v>126</v>
      </c>
    </row>
    <row r="9" spans="1:9" ht="32.25" thickBot="1" x14ac:dyDescent="0.45">
      <c r="A9" s="205"/>
      <c r="B9" s="116" t="s">
        <v>351</v>
      </c>
      <c r="C9" s="132" t="s">
        <v>128</v>
      </c>
      <c r="E9" s="116" t="s">
        <v>163</v>
      </c>
      <c r="F9" s="132" t="s">
        <v>127</v>
      </c>
      <c r="H9" s="116" t="s">
        <v>352</v>
      </c>
      <c r="I9" s="132" t="s">
        <v>128</v>
      </c>
    </row>
    <row r="10" spans="1:9" ht="28.5" customHeight="1" thickBot="1" x14ac:dyDescent="0.45">
      <c r="A10" s="2"/>
      <c r="B10" s="114"/>
      <c r="C10" s="114"/>
    </row>
    <row r="11" spans="1:9" x14ac:dyDescent="0.4">
      <c r="A11" s="206" t="s">
        <v>430</v>
      </c>
      <c r="B11" s="198" t="s">
        <v>103</v>
      </c>
      <c r="C11" s="200"/>
    </row>
    <row r="12" spans="1:9" ht="28.5" customHeight="1" x14ac:dyDescent="0.4">
      <c r="A12" s="206"/>
      <c r="B12" s="99" t="s">
        <v>123</v>
      </c>
      <c r="C12" s="100" t="s">
        <v>126</v>
      </c>
    </row>
    <row r="13" spans="1:9" ht="32.25" thickBot="1" x14ac:dyDescent="0.45">
      <c r="A13" s="206"/>
      <c r="B13" s="116" t="s">
        <v>351</v>
      </c>
      <c r="C13" s="132" t="s">
        <v>130</v>
      </c>
    </row>
    <row r="14" spans="1:9" ht="16.5" thickBot="1" x14ac:dyDescent="0.45">
      <c r="A14" s="2"/>
    </row>
    <row r="15" spans="1:9" ht="28.5" customHeight="1" x14ac:dyDescent="0.4">
      <c r="A15" s="205" t="s">
        <v>431</v>
      </c>
      <c r="B15" s="198" t="s">
        <v>125</v>
      </c>
      <c r="C15" s="200"/>
      <c r="E15" s="198" t="s">
        <v>425</v>
      </c>
      <c r="F15" s="200"/>
    </row>
    <row r="16" spans="1:9" x14ac:dyDescent="0.4">
      <c r="A16" s="205"/>
      <c r="B16" s="99" t="s">
        <v>123</v>
      </c>
      <c r="C16" s="100" t="s">
        <v>126</v>
      </c>
      <c r="E16" s="99" t="s">
        <v>123</v>
      </c>
      <c r="F16" s="100" t="s">
        <v>126</v>
      </c>
    </row>
    <row r="17" spans="1:6" ht="32.25" thickBot="1" x14ac:dyDescent="0.45">
      <c r="A17" s="205"/>
      <c r="B17" s="116" t="s">
        <v>426</v>
      </c>
      <c r="C17" s="132" t="s">
        <v>131</v>
      </c>
      <c r="E17" s="116" t="s">
        <v>427</v>
      </c>
      <c r="F17" s="132" t="s">
        <v>131</v>
      </c>
    </row>
    <row r="18" spans="1:6" x14ac:dyDescent="0.4">
      <c r="A18" s="2"/>
    </row>
    <row r="19" spans="1:6" ht="28.5" customHeight="1" thickBot="1" x14ac:dyDescent="0.45">
      <c r="A19" s="2"/>
      <c r="B19" s="114"/>
      <c r="C19" s="114"/>
    </row>
    <row r="20" spans="1:6" ht="18.75" customHeight="1" x14ac:dyDescent="0.4">
      <c r="A20" s="205" t="s">
        <v>432</v>
      </c>
      <c r="B20" s="198" t="s">
        <v>107</v>
      </c>
      <c r="C20" s="200"/>
    </row>
    <row r="21" spans="1:6" x14ac:dyDescent="0.4">
      <c r="A21" s="205"/>
      <c r="B21" s="99" t="s">
        <v>123</v>
      </c>
      <c r="C21" s="100" t="s">
        <v>126</v>
      </c>
    </row>
    <row r="22" spans="1:6" ht="32.25" thickBot="1" x14ac:dyDescent="0.45">
      <c r="A22" s="205"/>
      <c r="B22" s="116" t="s">
        <v>354</v>
      </c>
      <c r="C22" s="132" t="s">
        <v>131</v>
      </c>
    </row>
    <row r="23" spans="1:6" ht="28.5" customHeight="1" x14ac:dyDescent="0.4">
      <c r="B23" s="114"/>
      <c r="C23" s="114"/>
    </row>
    <row r="24" spans="1:6" ht="16.5" thickBot="1" x14ac:dyDescent="0.45"/>
    <row r="25" spans="1:6" x14ac:dyDescent="0.4">
      <c r="A25" s="205" t="s">
        <v>433</v>
      </c>
      <c r="B25" s="207" t="s">
        <v>111</v>
      </c>
      <c r="C25" s="208"/>
    </row>
    <row r="26" spans="1:6" x14ac:dyDescent="0.4">
      <c r="A26" s="205"/>
      <c r="B26" s="99" t="s">
        <v>123</v>
      </c>
      <c r="C26" s="100" t="s">
        <v>126</v>
      </c>
    </row>
    <row r="27" spans="1:6" ht="28.5" customHeight="1" thickBot="1" x14ac:dyDescent="0.45">
      <c r="A27" s="205"/>
      <c r="B27" s="116" t="s">
        <v>355</v>
      </c>
      <c r="C27" s="132" t="s">
        <v>131</v>
      </c>
    </row>
  </sheetData>
  <sheetProtection algorithmName="SHA-512" hashValue="fRGPZYsMOVnxOasPmrrMZwznZH9nwmYOM9eHMIuAutCaKy7YA1iERKLjCTQiiP8RlTmfCMSiXIeb+ORWBwjk2w==" saltValue="DDoGQ9OYuck1/0ICWTwQZg==" spinCount="100000" sheet="1" objects="1" scenarios="1"/>
  <mergeCells count="15">
    <mergeCell ref="B3:C3"/>
    <mergeCell ref="B7:C7"/>
    <mergeCell ref="E7:F7"/>
    <mergeCell ref="H7:I7"/>
    <mergeCell ref="A25:A27"/>
    <mergeCell ref="A3:A5"/>
    <mergeCell ref="A7:A9"/>
    <mergeCell ref="A11:A13"/>
    <mergeCell ref="A15:A17"/>
    <mergeCell ref="A20:A22"/>
    <mergeCell ref="B15:C15"/>
    <mergeCell ref="B20:C20"/>
    <mergeCell ref="B25:C25"/>
    <mergeCell ref="E15:F15"/>
    <mergeCell ref="B11:C11"/>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44B4-A30D-4F49-B888-D9FBCC3A5ED7}">
  <dimension ref="A1:B7"/>
  <sheetViews>
    <sheetView showGridLines="0" workbookViewId="0"/>
  </sheetViews>
  <sheetFormatPr defaultRowHeight="15.75" x14ac:dyDescent="0.4"/>
  <cols>
    <col min="1" max="1" width="31.375" style="1" customWidth="1"/>
    <col min="2" max="2" width="45.625" style="1" bestFit="1" customWidth="1"/>
    <col min="3" max="16384" width="9" style="1"/>
  </cols>
  <sheetData>
    <row r="1" spans="1:2" x14ac:dyDescent="0.4">
      <c r="A1" s="1" t="s">
        <v>422</v>
      </c>
    </row>
    <row r="3" spans="1:2" x14ac:dyDescent="0.4">
      <c r="A3" s="145" t="s">
        <v>136</v>
      </c>
      <c r="B3" s="145" t="s">
        <v>453</v>
      </c>
    </row>
    <row r="4" spans="1:2" ht="31.5" x14ac:dyDescent="0.4">
      <c r="A4" s="7" t="s">
        <v>143</v>
      </c>
      <c r="B4" s="8" t="s">
        <v>464</v>
      </c>
    </row>
    <row r="5" spans="1:2" x14ac:dyDescent="0.4">
      <c r="A5" s="8" t="s">
        <v>140</v>
      </c>
      <c r="B5" s="8" t="s">
        <v>138</v>
      </c>
    </row>
    <row r="6" spans="1:2" x14ac:dyDescent="0.4">
      <c r="A6" s="8" t="s">
        <v>141</v>
      </c>
      <c r="B6" s="8" t="s">
        <v>142</v>
      </c>
    </row>
    <row r="7" spans="1:2" x14ac:dyDescent="0.4">
      <c r="A7" s="8" t="s">
        <v>139</v>
      </c>
      <c r="B7" s="8" t="s">
        <v>465</v>
      </c>
    </row>
  </sheetData>
  <sheetProtection algorithmName="SHA-512" hashValue="IZr60P16lKQPFZChS74sLfA8+TIq6LIBJ91kV8ZpTTad0klvKIbaS6e1P0/ign+9N+qhfNlwelFPEenSjvxceg==" saltValue="oIRyLT/oFg5kN+9Em9AaXw==" spinCount="100000" sheet="1" objects="1" scenarios="1"/>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B775-8C93-46BF-9865-722FB2F5067C}">
  <dimension ref="A1:C6"/>
  <sheetViews>
    <sheetView showGridLines="0" workbookViewId="0"/>
  </sheetViews>
  <sheetFormatPr defaultRowHeight="15.75" x14ac:dyDescent="0.4"/>
  <cols>
    <col min="1" max="1" width="21.75" style="1" customWidth="1"/>
    <col min="2" max="2" width="17.25" style="1" customWidth="1"/>
    <col min="3" max="3" width="17.25" style="1" bestFit="1" customWidth="1"/>
    <col min="4" max="16384" width="9" style="1"/>
  </cols>
  <sheetData>
    <row r="1" spans="1:3" x14ac:dyDescent="0.4">
      <c r="A1" s="1" t="s">
        <v>392</v>
      </c>
    </row>
    <row r="3" spans="1:3" x14ac:dyDescent="0.4">
      <c r="A3" s="145" t="s">
        <v>148</v>
      </c>
      <c r="B3" s="145" t="s">
        <v>149</v>
      </c>
      <c r="C3" s="145" t="s">
        <v>150</v>
      </c>
    </row>
    <row r="4" spans="1:3" ht="31.5" x14ac:dyDescent="0.4">
      <c r="A4" s="6" t="s">
        <v>152</v>
      </c>
      <c r="B4" s="5" t="s">
        <v>154</v>
      </c>
      <c r="C4" s="5" t="s">
        <v>156</v>
      </c>
    </row>
    <row r="5" spans="1:3" ht="31.5" x14ac:dyDescent="0.4">
      <c r="A5" s="6" t="s">
        <v>153</v>
      </c>
      <c r="B5" s="5" t="s">
        <v>155</v>
      </c>
      <c r="C5" s="5" t="s">
        <v>151</v>
      </c>
    </row>
    <row r="6" spans="1:3" ht="56.45" customHeight="1" x14ac:dyDescent="0.4">
      <c r="A6" s="209" t="s">
        <v>356</v>
      </c>
      <c r="B6" s="210"/>
      <c r="C6" s="210"/>
    </row>
  </sheetData>
  <sheetProtection algorithmName="SHA-512" hashValue="hMUsLT4/E4kiF8cpLYaO3q7jwl9gx2eQ2v3769wF7oahMPuaETSPdqf9tZlYQX4+oYK/VgAPdS24mJAKg3ocTg==" saltValue="37sGzeNCsFZBarSZm5eMpA==" spinCount="100000" sheet="1" objects="1" scenarios="1"/>
  <mergeCells count="1">
    <mergeCell ref="A6:C6"/>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E2CF-4A6C-4126-B4E7-729DB7FEF73B}">
  <dimension ref="A1:H11"/>
  <sheetViews>
    <sheetView showGridLines="0" workbookViewId="0">
      <pane xSplit="1" topLeftCell="B1" activePane="topRight" state="frozen"/>
      <selection pane="topRight"/>
    </sheetView>
  </sheetViews>
  <sheetFormatPr defaultRowHeight="15.75" x14ac:dyDescent="0.4"/>
  <cols>
    <col min="1" max="1" width="18.75" style="1" bestFit="1" customWidth="1"/>
    <col min="2" max="2" width="24.5" style="1" bestFit="1" customWidth="1"/>
    <col min="3" max="3" width="34" style="1" bestFit="1" customWidth="1"/>
    <col min="4" max="5" width="26.125" style="1" bestFit="1" customWidth="1"/>
    <col min="6" max="6" width="34.75" style="1" bestFit="1" customWidth="1"/>
    <col min="7" max="8" width="24.5" style="1" bestFit="1" customWidth="1"/>
    <col min="9" max="16384" width="9" style="1"/>
  </cols>
  <sheetData>
    <row r="1" spans="1:8" x14ac:dyDescent="0.4">
      <c r="A1" s="1" t="s">
        <v>393</v>
      </c>
    </row>
    <row r="2" spans="1:8" ht="16.5" thickBot="1" x14ac:dyDescent="0.45"/>
    <row r="3" spans="1:8" ht="18.75" customHeight="1" x14ac:dyDescent="0.4">
      <c r="A3" s="216" t="s">
        <v>420</v>
      </c>
      <c r="B3" s="213" t="s">
        <v>416</v>
      </c>
      <c r="C3" s="214"/>
      <c r="D3" s="214"/>
      <c r="E3" s="214"/>
      <c r="F3" s="214"/>
      <c r="G3" s="213" t="s">
        <v>417</v>
      </c>
      <c r="H3" s="215"/>
    </row>
    <row r="4" spans="1:8" s="98" customFormat="1" x14ac:dyDescent="0.4">
      <c r="A4" s="217"/>
      <c r="B4" s="125" t="s">
        <v>415</v>
      </c>
      <c r="C4" s="211" t="s">
        <v>418</v>
      </c>
      <c r="D4" s="212"/>
      <c r="E4" s="212"/>
      <c r="F4" s="212"/>
      <c r="G4" s="126" t="s">
        <v>415</v>
      </c>
      <c r="H4" s="127" t="s">
        <v>418</v>
      </c>
    </row>
    <row r="5" spans="1:8" ht="16.5" thickBot="1" x14ac:dyDescent="0.3">
      <c r="A5" s="130" t="s">
        <v>419</v>
      </c>
      <c r="B5" s="119" t="s">
        <v>67</v>
      </c>
      <c r="C5" s="9" t="s">
        <v>86</v>
      </c>
      <c r="D5" s="9" t="s">
        <v>95</v>
      </c>
      <c r="E5" s="9" t="s">
        <v>100</v>
      </c>
      <c r="F5" s="122" t="s">
        <v>103</v>
      </c>
      <c r="G5" s="120" t="s">
        <v>107</v>
      </c>
      <c r="H5" s="121" t="s">
        <v>111</v>
      </c>
    </row>
    <row r="6" spans="1:8" ht="16.5" thickTop="1" x14ac:dyDescent="0.4">
      <c r="A6" s="128" t="s">
        <v>201</v>
      </c>
      <c r="B6" s="101" t="s">
        <v>206</v>
      </c>
      <c r="C6" s="5" t="s">
        <v>206</v>
      </c>
      <c r="D6" s="5" t="s">
        <v>206</v>
      </c>
      <c r="E6" s="5" t="s">
        <v>214</v>
      </c>
      <c r="F6" s="123" t="s">
        <v>215</v>
      </c>
      <c r="G6" s="101" t="s">
        <v>206</v>
      </c>
      <c r="H6" s="102" t="s">
        <v>214</v>
      </c>
    </row>
    <row r="7" spans="1:8" x14ac:dyDescent="0.4">
      <c r="A7" s="128" t="s">
        <v>202</v>
      </c>
      <c r="B7" s="101" t="s">
        <v>207</v>
      </c>
      <c r="C7" s="5" t="s">
        <v>211</v>
      </c>
      <c r="D7" s="5" t="s">
        <v>211</v>
      </c>
      <c r="E7" s="5" t="s">
        <v>211</v>
      </c>
      <c r="F7" s="123" t="s">
        <v>211</v>
      </c>
      <c r="G7" s="101" t="s">
        <v>207</v>
      </c>
      <c r="H7" s="102" t="s">
        <v>207</v>
      </c>
    </row>
    <row r="8" spans="1:8" x14ac:dyDescent="0.4">
      <c r="A8" s="128" t="s">
        <v>203</v>
      </c>
      <c r="B8" s="101" t="s">
        <v>208</v>
      </c>
      <c r="C8" s="5" t="s">
        <v>211</v>
      </c>
      <c r="D8" s="5" t="s">
        <v>211</v>
      </c>
      <c r="E8" s="5" t="s">
        <v>211</v>
      </c>
      <c r="F8" s="123" t="s">
        <v>211</v>
      </c>
      <c r="G8" s="101" t="s">
        <v>216</v>
      </c>
      <c r="H8" s="102" t="s">
        <v>216</v>
      </c>
    </row>
    <row r="9" spans="1:8" ht="27.75" x14ac:dyDescent="0.4">
      <c r="A9" s="128" t="s">
        <v>210</v>
      </c>
      <c r="B9" s="101" t="s">
        <v>357</v>
      </c>
      <c r="C9" s="5" t="s">
        <v>357</v>
      </c>
      <c r="D9" s="6" t="s">
        <v>421</v>
      </c>
      <c r="E9" s="11" t="s">
        <v>357</v>
      </c>
      <c r="F9" s="131" t="s">
        <v>421</v>
      </c>
      <c r="G9" s="106" t="s">
        <v>421</v>
      </c>
      <c r="H9" s="109" t="s">
        <v>421</v>
      </c>
    </row>
    <row r="10" spans="1:8" x14ac:dyDescent="0.4">
      <c r="A10" s="128" t="s">
        <v>205</v>
      </c>
      <c r="B10" s="101" t="s">
        <v>209</v>
      </c>
      <c r="C10" s="5" t="s">
        <v>212</v>
      </c>
      <c r="D10" s="5" t="s">
        <v>213</v>
      </c>
      <c r="E10" s="5" t="s">
        <v>212</v>
      </c>
      <c r="F10" s="123" t="s">
        <v>213</v>
      </c>
      <c r="G10" s="101" t="s">
        <v>212</v>
      </c>
      <c r="H10" s="102" t="s">
        <v>212</v>
      </c>
    </row>
    <row r="11" spans="1:8" ht="32.25" thickBot="1" x14ac:dyDescent="0.45">
      <c r="A11" s="129" t="s">
        <v>204</v>
      </c>
      <c r="B11" s="116" t="s">
        <v>219</v>
      </c>
      <c r="C11" s="104" t="s">
        <v>358</v>
      </c>
      <c r="D11" s="117" t="s">
        <v>218</v>
      </c>
      <c r="E11" s="104" t="s">
        <v>359</v>
      </c>
      <c r="F11" s="124" t="s">
        <v>360</v>
      </c>
      <c r="G11" s="116" t="s">
        <v>217</v>
      </c>
      <c r="H11" s="105" t="s">
        <v>361</v>
      </c>
    </row>
  </sheetData>
  <sheetProtection algorithmName="SHA-512" hashValue="66xyv2R8G364fPNS9l7DVJHFPDFOVe0ZURxcOdd8H6kW5/dTtMVH86OO49RrQCnILJtgkYWziWFTenzxunEPIg==" saltValue="d1JB94ZqS46F3OT7mKBjqw==" spinCount="100000" sheet="1" objects="1" scenarios="1"/>
  <mergeCells count="4">
    <mergeCell ref="C4:F4"/>
    <mergeCell ref="B3:F3"/>
    <mergeCell ref="G3:H3"/>
    <mergeCell ref="A3:A4"/>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99F1-4A80-47C6-83A2-311A23F97C22}">
  <dimension ref="A1:M118"/>
  <sheetViews>
    <sheetView showGridLines="0" zoomScale="89" workbookViewId="0">
      <selection activeCell="A100" sqref="A100"/>
    </sheetView>
  </sheetViews>
  <sheetFormatPr defaultRowHeight="15.75" x14ac:dyDescent="0.4"/>
  <cols>
    <col min="1" max="1" width="96.875" style="1" customWidth="1"/>
    <col min="2" max="16384" width="9" style="1"/>
  </cols>
  <sheetData>
    <row r="1" spans="1:13" s="146" customFormat="1" x14ac:dyDescent="0.4">
      <c r="A1" s="147" t="s">
        <v>236</v>
      </c>
      <c r="B1" s="148"/>
      <c r="C1" s="148"/>
      <c r="D1" s="148"/>
      <c r="E1" s="148"/>
      <c r="F1" s="148"/>
      <c r="G1" s="148"/>
      <c r="H1" s="148"/>
      <c r="I1" s="148"/>
      <c r="J1" s="148"/>
      <c r="K1" s="148"/>
      <c r="L1" s="148"/>
      <c r="M1" s="157"/>
    </row>
    <row r="2" spans="1:13" s="146" customFormat="1" x14ac:dyDescent="0.4">
      <c r="A2" s="167" t="s">
        <v>434</v>
      </c>
      <c r="B2" s="168"/>
      <c r="C2" s="168"/>
      <c r="D2" s="168"/>
      <c r="E2" s="168"/>
      <c r="F2" s="168"/>
      <c r="G2" s="168"/>
      <c r="H2" s="168"/>
      <c r="I2" s="168"/>
      <c r="J2" s="168"/>
      <c r="K2" s="168"/>
      <c r="L2" s="168"/>
      <c r="M2" s="169"/>
    </row>
    <row r="3" spans="1:13" x14ac:dyDescent="0.4">
      <c r="A3" s="149"/>
      <c r="M3" s="150"/>
    </row>
    <row r="4" spans="1:13" x14ac:dyDescent="0.4">
      <c r="A4" s="149"/>
      <c r="M4" s="150"/>
    </row>
    <row r="5" spans="1:13" x14ac:dyDescent="0.4">
      <c r="A5" s="149"/>
      <c r="M5" s="150"/>
    </row>
    <row r="6" spans="1:13" x14ac:dyDescent="0.4">
      <c r="A6" s="149"/>
      <c r="M6" s="150"/>
    </row>
    <row r="7" spans="1:13" x14ac:dyDescent="0.4">
      <c r="A7" s="149"/>
      <c r="M7" s="150"/>
    </row>
    <row r="8" spans="1:13" x14ac:dyDescent="0.4">
      <c r="A8" s="149"/>
      <c r="M8" s="150"/>
    </row>
    <row r="9" spans="1:13" x14ac:dyDescent="0.4">
      <c r="A9" s="149"/>
      <c r="M9" s="150"/>
    </row>
    <row r="10" spans="1:13" x14ac:dyDescent="0.4">
      <c r="A10" s="149"/>
      <c r="M10" s="150"/>
    </row>
    <row r="11" spans="1:13" x14ac:dyDescent="0.4">
      <c r="A11" s="149"/>
      <c r="M11" s="150"/>
    </row>
    <row r="12" spans="1:13" x14ac:dyDescent="0.4">
      <c r="A12" s="149"/>
      <c r="M12" s="150"/>
    </row>
    <row r="13" spans="1:13" x14ac:dyDescent="0.4">
      <c r="A13" s="149"/>
      <c r="M13" s="150"/>
    </row>
    <row r="14" spans="1:13" x14ac:dyDescent="0.4">
      <c r="A14" s="149"/>
      <c r="M14" s="150"/>
    </row>
    <row r="15" spans="1:13" x14ac:dyDescent="0.4">
      <c r="A15" s="149"/>
      <c r="M15" s="150"/>
    </row>
    <row r="16" spans="1:13" x14ac:dyDescent="0.4">
      <c r="A16" s="149"/>
      <c r="M16" s="150"/>
    </row>
    <row r="17" spans="1:13" x14ac:dyDescent="0.4">
      <c r="A17" s="149"/>
      <c r="M17" s="150"/>
    </row>
    <row r="18" spans="1:13" x14ac:dyDescent="0.4">
      <c r="A18" s="149"/>
      <c r="M18" s="150"/>
    </row>
    <row r="19" spans="1:13" x14ac:dyDescent="0.4">
      <c r="A19" s="149"/>
      <c r="M19" s="150"/>
    </row>
    <row r="20" spans="1:13" x14ac:dyDescent="0.4">
      <c r="A20" s="158" t="s">
        <v>476</v>
      </c>
      <c r="B20" s="159"/>
      <c r="C20" s="159"/>
      <c r="D20" s="159"/>
      <c r="E20" s="159"/>
      <c r="F20" s="159"/>
      <c r="G20" s="159"/>
      <c r="H20" s="159"/>
      <c r="I20" s="159"/>
      <c r="J20" s="159"/>
      <c r="K20" s="159"/>
      <c r="L20" s="159"/>
      <c r="M20" s="160"/>
    </row>
    <row r="21" spans="1:13" x14ac:dyDescent="0.4">
      <c r="A21" s="167" t="s">
        <v>462</v>
      </c>
      <c r="B21" s="170"/>
      <c r="C21" s="170"/>
      <c r="D21" s="170"/>
      <c r="E21" s="170"/>
      <c r="F21" s="170"/>
      <c r="G21" s="170"/>
      <c r="H21" s="170"/>
      <c r="I21" s="170"/>
      <c r="J21" s="170"/>
      <c r="K21" s="170"/>
      <c r="L21" s="170"/>
      <c r="M21" s="171"/>
    </row>
    <row r="22" spans="1:13" x14ac:dyDescent="0.4">
      <c r="A22" s="149"/>
      <c r="M22" s="150"/>
    </row>
    <row r="23" spans="1:13" x14ac:dyDescent="0.4">
      <c r="A23" s="149"/>
      <c r="M23" s="150"/>
    </row>
    <row r="24" spans="1:13" x14ac:dyDescent="0.4">
      <c r="A24" s="149"/>
      <c r="M24" s="150"/>
    </row>
    <row r="25" spans="1:13" x14ac:dyDescent="0.4">
      <c r="A25" s="149"/>
      <c r="M25" s="150"/>
    </row>
    <row r="26" spans="1:13" x14ac:dyDescent="0.4">
      <c r="A26" s="149"/>
      <c r="M26" s="150"/>
    </row>
    <row r="27" spans="1:13" x14ac:dyDescent="0.4">
      <c r="A27" s="149"/>
      <c r="M27" s="150"/>
    </row>
    <row r="28" spans="1:13" x14ac:dyDescent="0.4">
      <c r="A28" s="149"/>
      <c r="M28" s="150"/>
    </row>
    <row r="29" spans="1:13" x14ac:dyDescent="0.4">
      <c r="A29" s="149"/>
      <c r="M29" s="150"/>
    </row>
    <row r="30" spans="1:13" x14ac:dyDescent="0.4">
      <c r="A30" s="149"/>
      <c r="M30" s="150"/>
    </row>
    <row r="31" spans="1:13" x14ac:dyDescent="0.4">
      <c r="A31" s="149"/>
      <c r="M31" s="150"/>
    </row>
    <row r="32" spans="1:13" x14ac:dyDescent="0.4">
      <c r="A32" s="149"/>
      <c r="M32" s="150"/>
    </row>
    <row r="33" spans="1:13" x14ac:dyDescent="0.4">
      <c r="A33" s="149"/>
      <c r="M33" s="150"/>
    </row>
    <row r="34" spans="1:13" x14ac:dyDescent="0.4">
      <c r="A34" s="149"/>
      <c r="M34" s="150"/>
    </row>
    <row r="35" spans="1:13" x14ac:dyDescent="0.4">
      <c r="A35" s="149"/>
      <c r="M35" s="150"/>
    </row>
    <row r="36" spans="1:13" x14ac:dyDescent="0.4">
      <c r="A36" s="149"/>
      <c r="M36" s="150"/>
    </row>
    <row r="37" spans="1:13" x14ac:dyDescent="0.4">
      <c r="A37" s="149"/>
      <c r="M37" s="150"/>
    </row>
    <row r="38" spans="1:13" x14ac:dyDescent="0.4">
      <c r="A38" s="149"/>
      <c r="M38" s="150"/>
    </row>
    <row r="39" spans="1:13" x14ac:dyDescent="0.4">
      <c r="A39" s="149"/>
      <c r="M39" s="150"/>
    </row>
    <row r="40" spans="1:13" x14ac:dyDescent="0.4">
      <c r="A40" s="149"/>
      <c r="M40" s="150"/>
    </row>
    <row r="41" spans="1:13" x14ac:dyDescent="0.4">
      <c r="A41" s="149"/>
      <c r="M41" s="150"/>
    </row>
    <row r="42" spans="1:13" x14ac:dyDescent="0.4">
      <c r="A42" s="149"/>
      <c r="M42" s="150"/>
    </row>
    <row r="43" spans="1:13" s="146" customFormat="1" x14ac:dyDescent="0.4">
      <c r="A43" s="151" t="s">
        <v>475</v>
      </c>
      <c r="B43" s="152"/>
      <c r="C43" s="152"/>
      <c r="D43" s="152"/>
      <c r="E43" s="152"/>
      <c r="F43" s="152"/>
      <c r="G43" s="152"/>
      <c r="H43" s="152"/>
      <c r="I43" s="152"/>
      <c r="J43" s="152"/>
      <c r="K43" s="152"/>
      <c r="L43" s="152"/>
      <c r="M43" s="153"/>
    </row>
    <row r="44" spans="1:13" s="146" customFormat="1" ht="63" x14ac:dyDescent="0.4">
      <c r="A44" s="172" t="s">
        <v>382</v>
      </c>
      <c r="B44" s="168"/>
      <c r="C44" s="168"/>
      <c r="D44" s="168"/>
      <c r="E44" s="168"/>
      <c r="F44" s="168"/>
      <c r="G44" s="168"/>
      <c r="H44" s="168"/>
      <c r="I44" s="168"/>
      <c r="J44" s="168"/>
      <c r="K44" s="168"/>
      <c r="L44" s="168"/>
      <c r="M44" s="169"/>
    </row>
    <row r="45" spans="1:13" x14ac:dyDescent="0.4">
      <c r="A45" s="149"/>
      <c r="M45" s="150"/>
    </row>
    <row r="46" spans="1:13" x14ac:dyDescent="0.4">
      <c r="A46" s="149"/>
      <c r="M46" s="150"/>
    </row>
    <row r="47" spans="1:13" x14ac:dyDescent="0.4">
      <c r="A47" s="149"/>
      <c r="M47" s="150"/>
    </row>
    <row r="48" spans="1:13" x14ac:dyDescent="0.4">
      <c r="A48" s="149"/>
      <c r="M48" s="150"/>
    </row>
    <row r="49" spans="1:13" x14ac:dyDescent="0.4">
      <c r="A49" s="149"/>
      <c r="M49" s="150"/>
    </row>
    <row r="50" spans="1:13" x14ac:dyDescent="0.4">
      <c r="A50" s="149"/>
      <c r="M50" s="150"/>
    </row>
    <row r="51" spans="1:13" x14ac:dyDescent="0.4">
      <c r="A51" s="149"/>
      <c r="M51" s="150"/>
    </row>
    <row r="52" spans="1:13" x14ac:dyDescent="0.4">
      <c r="A52" s="149"/>
      <c r="M52" s="150"/>
    </row>
    <row r="53" spans="1:13" x14ac:dyDescent="0.4">
      <c r="A53" s="149"/>
      <c r="M53" s="150"/>
    </row>
    <row r="54" spans="1:13" x14ac:dyDescent="0.4">
      <c r="A54" s="149"/>
      <c r="M54" s="150"/>
    </row>
    <row r="55" spans="1:13" x14ac:dyDescent="0.4">
      <c r="A55" s="149"/>
      <c r="M55" s="150"/>
    </row>
    <row r="56" spans="1:13" x14ac:dyDescent="0.4">
      <c r="A56" s="149"/>
      <c r="M56" s="150"/>
    </row>
    <row r="57" spans="1:13" x14ac:dyDescent="0.4">
      <c r="A57" s="149"/>
      <c r="M57" s="150"/>
    </row>
    <row r="58" spans="1:13" x14ac:dyDescent="0.4">
      <c r="A58" s="149"/>
      <c r="M58" s="150"/>
    </row>
    <row r="59" spans="1:13" x14ac:dyDescent="0.4">
      <c r="A59" s="149"/>
      <c r="M59" s="150"/>
    </row>
    <row r="60" spans="1:13" x14ac:dyDescent="0.4">
      <c r="A60" s="149"/>
      <c r="M60" s="150"/>
    </row>
    <row r="61" spans="1:13" x14ac:dyDescent="0.4">
      <c r="A61" s="149"/>
      <c r="M61" s="150"/>
    </row>
    <row r="62" spans="1:13" x14ac:dyDescent="0.4">
      <c r="A62" s="149"/>
      <c r="M62" s="150"/>
    </row>
    <row r="63" spans="1:13" x14ac:dyDescent="0.4">
      <c r="A63" s="149"/>
      <c r="M63" s="150"/>
    </row>
    <row r="64" spans="1:13" x14ac:dyDescent="0.4">
      <c r="A64" s="149"/>
      <c r="M64" s="150"/>
    </row>
    <row r="65" spans="1:13" x14ac:dyDescent="0.4">
      <c r="A65" s="149"/>
      <c r="M65" s="150"/>
    </row>
    <row r="66" spans="1:13" x14ac:dyDescent="0.4">
      <c r="A66" s="149"/>
      <c r="M66" s="150"/>
    </row>
    <row r="67" spans="1:13" x14ac:dyDescent="0.4">
      <c r="A67" s="149"/>
      <c r="M67" s="150"/>
    </row>
    <row r="68" spans="1:13" x14ac:dyDescent="0.4">
      <c r="A68" s="149"/>
      <c r="M68" s="150"/>
    </row>
    <row r="69" spans="1:13" x14ac:dyDescent="0.4">
      <c r="A69" s="149"/>
      <c r="M69" s="150"/>
    </row>
    <row r="70" spans="1:13" x14ac:dyDescent="0.4">
      <c r="A70" s="149"/>
      <c r="M70" s="150"/>
    </row>
    <row r="71" spans="1:13" x14ac:dyDescent="0.4">
      <c r="A71" s="149"/>
      <c r="M71" s="150"/>
    </row>
    <row r="72" spans="1:13" x14ac:dyDescent="0.4">
      <c r="A72" s="149"/>
      <c r="M72" s="150"/>
    </row>
    <row r="73" spans="1:13" x14ac:dyDescent="0.4">
      <c r="A73" s="149"/>
      <c r="M73" s="150"/>
    </row>
    <row r="74" spans="1:13" x14ac:dyDescent="0.4">
      <c r="A74" s="149"/>
      <c r="M74" s="150"/>
    </row>
    <row r="75" spans="1:13" x14ac:dyDescent="0.4">
      <c r="A75" s="149"/>
      <c r="M75" s="150"/>
    </row>
    <row r="76" spans="1:13" x14ac:dyDescent="0.4">
      <c r="A76" s="149"/>
      <c r="M76" s="150"/>
    </row>
    <row r="77" spans="1:13" x14ac:dyDescent="0.4">
      <c r="A77" s="149"/>
      <c r="M77" s="150"/>
    </row>
    <row r="78" spans="1:13" x14ac:dyDescent="0.4">
      <c r="A78" s="149"/>
      <c r="M78" s="150"/>
    </row>
    <row r="79" spans="1:13" s="146" customFormat="1" x14ac:dyDescent="0.4">
      <c r="A79" s="151" t="s">
        <v>452</v>
      </c>
      <c r="B79" s="152"/>
      <c r="C79" s="152"/>
      <c r="D79" s="152"/>
      <c r="E79" s="152"/>
      <c r="F79" s="152"/>
      <c r="G79" s="152"/>
      <c r="H79" s="152"/>
      <c r="I79" s="152"/>
      <c r="J79" s="152"/>
      <c r="K79" s="152"/>
      <c r="L79" s="152"/>
      <c r="M79" s="153"/>
    </row>
    <row r="80" spans="1:13" s="146" customFormat="1" x14ac:dyDescent="0.4">
      <c r="A80" s="167" t="s">
        <v>383</v>
      </c>
      <c r="B80" s="168"/>
      <c r="C80" s="168"/>
      <c r="D80" s="168"/>
      <c r="E80" s="168"/>
      <c r="F80" s="168"/>
      <c r="G80" s="168"/>
      <c r="H80" s="168"/>
      <c r="I80" s="168"/>
      <c r="J80" s="168"/>
      <c r="K80" s="168"/>
      <c r="L80" s="168"/>
      <c r="M80" s="169"/>
    </row>
    <row r="81" spans="1:13" x14ac:dyDescent="0.4">
      <c r="A81" s="149"/>
      <c r="M81" s="150"/>
    </row>
    <row r="82" spans="1:13" x14ac:dyDescent="0.4">
      <c r="A82" s="149"/>
      <c r="M82" s="150"/>
    </row>
    <row r="83" spans="1:13" x14ac:dyDescent="0.4">
      <c r="A83" s="149"/>
      <c r="M83" s="150"/>
    </row>
    <row r="84" spans="1:13" x14ac:dyDescent="0.4">
      <c r="A84" s="149"/>
      <c r="M84" s="150"/>
    </row>
    <row r="85" spans="1:13" x14ac:dyDescent="0.4">
      <c r="A85" s="149"/>
      <c r="M85" s="150"/>
    </row>
    <row r="86" spans="1:13" x14ac:dyDescent="0.4">
      <c r="A86" s="149"/>
      <c r="M86" s="150"/>
    </row>
    <row r="87" spans="1:13" x14ac:dyDescent="0.4">
      <c r="A87" s="149"/>
      <c r="M87" s="150"/>
    </row>
    <row r="88" spans="1:13" x14ac:dyDescent="0.4">
      <c r="A88" s="149"/>
      <c r="M88" s="150"/>
    </row>
    <row r="89" spans="1:13" x14ac:dyDescent="0.4">
      <c r="A89" s="149"/>
      <c r="M89" s="150"/>
    </row>
    <row r="90" spans="1:13" x14ac:dyDescent="0.4">
      <c r="A90" s="149"/>
      <c r="M90" s="150"/>
    </row>
    <row r="91" spans="1:13" x14ac:dyDescent="0.4">
      <c r="A91" s="149"/>
      <c r="M91" s="150"/>
    </row>
    <row r="92" spans="1:13" x14ac:dyDescent="0.4">
      <c r="A92" s="149"/>
      <c r="M92" s="150"/>
    </row>
    <row r="93" spans="1:13" x14ac:dyDescent="0.4">
      <c r="A93" s="149"/>
      <c r="M93" s="150"/>
    </row>
    <row r="94" spans="1:13" x14ac:dyDescent="0.4">
      <c r="A94" s="149"/>
      <c r="M94" s="150"/>
    </row>
    <row r="95" spans="1:13" x14ac:dyDescent="0.4">
      <c r="A95" s="149"/>
      <c r="M95" s="150"/>
    </row>
    <row r="96" spans="1:13" x14ac:dyDescent="0.4">
      <c r="A96" s="149"/>
      <c r="M96" s="150"/>
    </row>
    <row r="97" spans="1:13" x14ac:dyDescent="0.4">
      <c r="A97" s="149"/>
      <c r="M97" s="150"/>
    </row>
    <row r="98" spans="1:13" x14ac:dyDescent="0.4">
      <c r="A98" s="149"/>
      <c r="M98" s="150"/>
    </row>
    <row r="99" spans="1:13" x14ac:dyDescent="0.4">
      <c r="A99" s="149"/>
      <c r="M99" s="150"/>
    </row>
    <row r="100" spans="1:13" x14ac:dyDescent="0.4">
      <c r="A100" s="149"/>
      <c r="M100" s="150"/>
    </row>
    <row r="101" spans="1:13" x14ac:dyDescent="0.4">
      <c r="A101" s="149"/>
      <c r="M101" s="150"/>
    </row>
    <row r="102" spans="1:13" x14ac:dyDescent="0.4">
      <c r="A102" s="149"/>
      <c r="M102" s="150"/>
    </row>
    <row r="103" spans="1:13" x14ac:dyDescent="0.4">
      <c r="A103" s="149"/>
      <c r="M103" s="150"/>
    </row>
    <row r="104" spans="1:13" x14ac:dyDescent="0.4">
      <c r="A104" s="149"/>
      <c r="M104" s="150"/>
    </row>
    <row r="105" spans="1:13" x14ac:dyDescent="0.4">
      <c r="A105" s="149"/>
      <c r="D105" s="218" t="s">
        <v>451</v>
      </c>
      <c r="E105" s="218"/>
      <c r="F105" s="218"/>
      <c r="M105" s="150"/>
    </row>
    <row r="106" spans="1:13" x14ac:dyDescent="0.4">
      <c r="A106" s="149"/>
      <c r="M106" s="150"/>
    </row>
    <row r="107" spans="1:13" x14ac:dyDescent="0.4">
      <c r="A107" s="149"/>
      <c r="M107" s="150"/>
    </row>
    <row r="108" spans="1:13" x14ac:dyDescent="0.4">
      <c r="A108" s="149"/>
      <c r="M108" s="150"/>
    </row>
    <row r="109" spans="1:13" x14ac:dyDescent="0.4">
      <c r="A109" s="149"/>
      <c r="M109" s="150"/>
    </row>
    <row r="110" spans="1:13" x14ac:dyDescent="0.4">
      <c r="A110" s="149"/>
      <c r="M110" s="150"/>
    </row>
    <row r="111" spans="1:13" x14ac:dyDescent="0.4">
      <c r="A111" s="149"/>
      <c r="M111" s="150"/>
    </row>
    <row r="112" spans="1:13" x14ac:dyDescent="0.4">
      <c r="A112" s="149"/>
      <c r="M112" s="150"/>
    </row>
    <row r="113" spans="1:13" x14ac:dyDescent="0.4">
      <c r="A113" s="149"/>
      <c r="M113" s="150"/>
    </row>
    <row r="114" spans="1:13" x14ac:dyDescent="0.4">
      <c r="A114" s="149"/>
      <c r="M114" s="150"/>
    </row>
    <row r="115" spans="1:13" x14ac:dyDescent="0.4">
      <c r="A115" s="149"/>
      <c r="M115" s="150"/>
    </row>
    <row r="116" spans="1:13" x14ac:dyDescent="0.4">
      <c r="A116" s="149"/>
      <c r="M116" s="150"/>
    </row>
    <row r="117" spans="1:13" x14ac:dyDescent="0.4">
      <c r="A117" s="149"/>
      <c r="M117" s="150"/>
    </row>
    <row r="118" spans="1:13" x14ac:dyDescent="0.4">
      <c r="A118" s="154"/>
      <c r="B118" s="155"/>
      <c r="C118" s="155"/>
      <c r="D118" s="155"/>
      <c r="E118" s="155"/>
      <c r="F118" s="155"/>
      <c r="G118" s="155"/>
      <c r="H118" s="155"/>
      <c r="I118" s="155"/>
      <c r="J118" s="155"/>
      <c r="K118" s="155"/>
      <c r="L118" s="155"/>
      <c r="M118" s="156"/>
    </row>
  </sheetData>
  <sheetProtection algorithmName="SHA-512" hashValue="53hkGm7GeV6zUdEJ423z/nRD0ejzv5G0AP2HsXlNDKSdo6tX3qXY6sWfyIux3ytVUly5if0ER8OP5Sa9/ywr+Q==" saltValue="jDl72ca+pntu5c+uszPf1Q==" spinCount="100000" sheet="1" objects="1" scenarios="1"/>
  <mergeCells count="1">
    <mergeCell ref="D105:F10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445B-7E8D-4537-8170-84D65FFA5DC4}">
  <dimension ref="A1:AJ36"/>
  <sheetViews>
    <sheetView showGridLines="0" zoomScale="81" zoomScaleNormal="110" workbookViewId="0">
      <selection activeCell="J11" sqref="J11"/>
    </sheetView>
  </sheetViews>
  <sheetFormatPr defaultRowHeight="18.75" x14ac:dyDescent="0.4"/>
  <cols>
    <col min="1" max="1" width="21.5" style="18" customWidth="1"/>
    <col min="2" max="2" width="11.25" style="18" customWidth="1"/>
    <col min="3" max="4" width="9" style="18"/>
    <col min="5" max="5" width="6.625" style="18" customWidth="1"/>
    <col min="6" max="6" width="32.375" style="18" customWidth="1"/>
    <col min="7" max="7" width="9" style="18"/>
    <col min="8" max="8" width="20.625" style="18" customWidth="1"/>
    <col min="9" max="9" width="11.5" style="18" customWidth="1"/>
    <col min="10" max="11" width="9" style="18"/>
    <col min="12" max="12" width="6.625" style="18" customWidth="1"/>
    <col min="13" max="13" width="28.625" style="18" customWidth="1"/>
    <col min="14" max="14" width="9" style="18"/>
    <col min="15" max="15" width="24.5" style="18" hidden="1" customWidth="1"/>
    <col min="16" max="16" width="58.625" style="18" hidden="1" customWidth="1"/>
    <col min="17" max="17" width="55.25" style="18" hidden="1" customWidth="1"/>
    <col min="18" max="18" width="20.375" style="18" hidden="1" customWidth="1"/>
    <col min="19" max="19" width="28.125" style="18" hidden="1" customWidth="1"/>
    <col min="20" max="20" width="36.375" style="18" hidden="1" customWidth="1"/>
    <col min="21" max="21" width="38.5" style="18" hidden="1" customWidth="1"/>
    <col min="22" max="22" width="52.375" style="18" hidden="1" customWidth="1"/>
    <col min="23" max="24" width="22.75" style="18" hidden="1" customWidth="1"/>
    <col min="25" max="25" width="9.25" style="18" hidden="1" customWidth="1"/>
    <col min="26" max="26" width="17.5" style="18" hidden="1" customWidth="1"/>
    <col min="27" max="31" width="9" style="18" hidden="1" customWidth="1"/>
    <col min="32" max="33" width="10.625" style="18" hidden="1" customWidth="1"/>
    <col min="34" max="35" width="9" style="18" hidden="1" customWidth="1"/>
    <col min="36" max="36" width="50.625" style="18" hidden="1" customWidth="1"/>
    <col min="37" max="40" width="0" style="18" hidden="1" customWidth="1"/>
    <col min="41" max="16384" width="9" style="18"/>
  </cols>
  <sheetData>
    <row r="1" spans="1:36" ht="19.5" thickBot="1" x14ac:dyDescent="0.5">
      <c r="A1" s="18" t="s">
        <v>353</v>
      </c>
      <c r="O1" s="26" t="s">
        <v>298</v>
      </c>
      <c r="P1" s="27" t="s">
        <v>258</v>
      </c>
      <c r="Q1" s="27" t="s">
        <v>258</v>
      </c>
      <c r="R1" s="27" t="s">
        <v>259</v>
      </c>
      <c r="S1" s="27" t="s">
        <v>137</v>
      </c>
      <c r="T1" s="27" t="s">
        <v>260</v>
      </c>
      <c r="U1" s="27" t="s">
        <v>260</v>
      </c>
      <c r="V1" s="27" t="s">
        <v>261</v>
      </c>
      <c r="W1" s="27" t="s">
        <v>262</v>
      </c>
      <c r="X1" s="27" t="s">
        <v>326</v>
      </c>
      <c r="Y1" s="27" t="s">
        <v>263</v>
      </c>
      <c r="Z1" s="28" t="s">
        <v>264</v>
      </c>
      <c r="AA1" s="29"/>
      <c r="AB1" s="30"/>
      <c r="AC1" s="30"/>
      <c r="AD1" s="30"/>
      <c r="AE1" s="30"/>
      <c r="AF1" s="30"/>
      <c r="AG1" s="30"/>
      <c r="AH1" s="30"/>
      <c r="AI1" s="30"/>
      <c r="AJ1" s="29" t="s">
        <v>314</v>
      </c>
    </row>
    <row r="2" spans="1:36" x14ac:dyDescent="0.45">
      <c r="A2" s="78" t="s">
        <v>323</v>
      </c>
      <c r="B2" s="79"/>
      <c r="C2" s="78" t="s">
        <v>244</v>
      </c>
      <c r="D2" s="80"/>
      <c r="E2" s="79" t="s">
        <v>245</v>
      </c>
      <c r="F2" s="81" t="s">
        <v>246</v>
      </c>
      <c r="O2" s="25" t="s">
        <v>246</v>
      </c>
      <c r="P2" s="20" t="s">
        <v>310</v>
      </c>
      <c r="Q2" s="20" t="s">
        <v>443</v>
      </c>
      <c r="R2" s="20" t="s">
        <v>299</v>
      </c>
      <c r="S2" s="20" t="s">
        <v>209</v>
      </c>
      <c r="T2" s="20" t="s">
        <v>266</v>
      </c>
      <c r="U2" s="20" t="s">
        <v>267</v>
      </c>
      <c r="V2" s="20" t="s">
        <v>294</v>
      </c>
      <c r="W2" s="19" t="s">
        <v>268</v>
      </c>
      <c r="X2" s="19" t="s">
        <v>327</v>
      </c>
      <c r="Y2" s="19" t="s">
        <v>269</v>
      </c>
      <c r="Z2" s="25" t="s">
        <v>270</v>
      </c>
      <c r="AA2" s="24" t="s">
        <v>271</v>
      </c>
      <c r="AB2" s="24" t="s">
        <v>272</v>
      </c>
      <c r="AC2" s="24" t="s">
        <v>273</v>
      </c>
      <c r="AD2" s="24" t="s">
        <v>456</v>
      </c>
      <c r="AE2" s="24" t="s">
        <v>274</v>
      </c>
      <c r="AF2" s="24" t="s">
        <v>275</v>
      </c>
      <c r="AG2" s="24" t="s">
        <v>276</v>
      </c>
      <c r="AH2" s="24" t="s">
        <v>277</v>
      </c>
      <c r="AI2" s="24" t="s">
        <v>278</v>
      </c>
      <c r="AJ2" s="24" t="s">
        <v>385</v>
      </c>
    </row>
    <row r="3" spans="1:36" x14ac:dyDescent="0.45">
      <c r="A3" s="82"/>
      <c r="B3" s="83"/>
      <c r="C3" s="84"/>
      <c r="D3" s="85"/>
      <c r="E3" s="86" t="s">
        <v>247</v>
      </c>
      <c r="F3" s="87" t="s">
        <v>248</v>
      </c>
      <c r="O3" s="25" t="s">
        <v>248</v>
      </c>
      <c r="P3" s="20" t="s">
        <v>446</v>
      </c>
      <c r="Q3" s="20" t="s">
        <v>295</v>
      </c>
      <c r="R3" s="20" t="s">
        <v>299</v>
      </c>
      <c r="S3" s="20" t="s">
        <v>212</v>
      </c>
      <c r="T3" s="20" t="s">
        <v>293</v>
      </c>
      <c r="U3" s="20" t="s">
        <v>265</v>
      </c>
      <c r="V3" s="20" t="s">
        <v>296</v>
      </c>
      <c r="W3" s="19" t="s">
        <v>279</v>
      </c>
      <c r="X3" s="19" t="s">
        <v>328</v>
      </c>
      <c r="Y3" s="19" t="s">
        <v>280</v>
      </c>
      <c r="Z3" s="25" t="s">
        <v>270</v>
      </c>
      <c r="AA3" s="24" t="s">
        <v>271</v>
      </c>
      <c r="AB3" s="24" t="s">
        <v>272</v>
      </c>
      <c r="AC3" s="24" t="s">
        <v>273</v>
      </c>
      <c r="AD3" s="24" t="s">
        <v>456</v>
      </c>
      <c r="AE3" s="24" t="s">
        <v>274</v>
      </c>
      <c r="AF3" s="24" t="s">
        <v>275</v>
      </c>
      <c r="AG3" s="24" t="s">
        <v>276</v>
      </c>
      <c r="AH3" s="24" t="s">
        <v>277</v>
      </c>
      <c r="AI3" s="24" t="s">
        <v>278</v>
      </c>
      <c r="AJ3" s="24" t="s">
        <v>448</v>
      </c>
    </row>
    <row r="4" spans="1:36" x14ac:dyDescent="0.45">
      <c r="A4" s="84"/>
      <c r="B4" s="83"/>
      <c r="C4" s="84"/>
      <c r="D4" s="85"/>
      <c r="E4" s="88"/>
      <c r="F4" s="89" t="s">
        <v>249</v>
      </c>
      <c r="O4" s="25" t="s">
        <v>249</v>
      </c>
      <c r="P4" s="20" t="s">
        <v>445</v>
      </c>
      <c r="Q4" s="20" t="s">
        <v>443</v>
      </c>
      <c r="R4" s="20" t="s">
        <v>299</v>
      </c>
      <c r="S4" s="20" t="s">
        <v>301</v>
      </c>
      <c r="T4" s="20" t="s">
        <v>266</v>
      </c>
      <c r="U4" s="20" t="s">
        <v>281</v>
      </c>
      <c r="V4" s="20" t="s">
        <v>297</v>
      </c>
      <c r="W4" s="19" t="s">
        <v>282</v>
      </c>
      <c r="X4" s="19" t="s">
        <v>328</v>
      </c>
      <c r="Y4" s="19" t="s">
        <v>285</v>
      </c>
      <c r="Z4" s="25" t="s">
        <v>270</v>
      </c>
      <c r="AA4" s="24" t="s">
        <v>271</v>
      </c>
      <c r="AB4" s="24" t="s">
        <v>272</v>
      </c>
      <c r="AC4" s="24" t="s">
        <v>273</v>
      </c>
      <c r="AD4" s="24" t="s">
        <v>456</v>
      </c>
      <c r="AE4" s="24" t="s">
        <v>274</v>
      </c>
      <c r="AF4" s="24" t="s">
        <v>276</v>
      </c>
      <c r="AG4" s="24" t="s">
        <v>277</v>
      </c>
      <c r="AH4" s="24" t="s">
        <v>278</v>
      </c>
      <c r="AI4" s="24" t="s">
        <v>265</v>
      </c>
      <c r="AJ4" s="24" t="s">
        <v>321</v>
      </c>
    </row>
    <row r="5" spans="1:36" x14ac:dyDescent="0.45">
      <c r="A5" s="84"/>
      <c r="B5" s="83"/>
      <c r="C5" s="84"/>
      <c r="D5" s="85"/>
      <c r="E5" s="88"/>
      <c r="F5" s="89" t="s">
        <v>250</v>
      </c>
      <c r="N5" s="22"/>
      <c r="O5" s="25" t="s">
        <v>250</v>
      </c>
      <c r="P5" s="20" t="s">
        <v>444</v>
      </c>
      <c r="Q5" s="20" t="s">
        <v>295</v>
      </c>
      <c r="R5" s="20" t="s">
        <v>283</v>
      </c>
      <c r="S5" s="20" t="s">
        <v>300</v>
      </c>
      <c r="T5" s="20" t="s">
        <v>302</v>
      </c>
      <c r="U5" s="20" t="s">
        <v>265</v>
      </c>
      <c r="V5" s="20" t="s">
        <v>303</v>
      </c>
      <c r="W5" s="19" t="s">
        <v>284</v>
      </c>
      <c r="X5" s="19" t="s">
        <v>329</v>
      </c>
      <c r="Y5" s="19" t="s">
        <v>285</v>
      </c>
      <c r="Z5" s="25" t="s">
        <v>270</v>
      </c>
      <c r="AA5" s="24" t="s">
        <v>271</v>
      </c>
      <c r="AB5" s="24" t="s">
        <v>272</v>
      </c>
      <c r="AC5" s="24" t="s">
        <v>273</v>
      </c>
      <c r="AD5" s="24" t="s">
        <v>456</v>
      </c>
      <c r="AE5" s="24" t="s">
        <v>274</v>
      </c>
      <c r="AF5" s="24" t="s">
        <v>275</v>
      </c>
      <c r="AG5" s="24" t="s">
        <v>276</v>
      </c>
      <c r="AH5" s="24" t="s">
        <v>277</v>
      </c>
      <c r="AI5" s="24" t="s">
        <v>278</v>
      </c>
      <c r="AJ5" s="24" t="s">
        <v>448</v>
      </c>
    </row>
    <row r="6" spans="1:36" x14ac:dyDescent="0.45">
      <c r="A6" s="84"/>
      <c r="B6" s="83"/>
      <c r="C6" s="84"/>
      <c r="D6" s="85"/>
      <c r="E6" s="90"/>
      <c r="F6" s="91" t="s">
        <v>251</v>
      </c>
      <c r="O6" s="25" t="s">
        <v>251</v>
      </c>
      <c r="P6" s="20" t="s">
        <v>455</v>
      </c>
      <c r="Q6" s="20" t="s">
        <v>318</v>
      </c>
      <c r="R6" s="20" t="s">
        <v>215</v>
      </c>
      <c r="S6" s="20" t="s">
        <v>301</v>
      </c>
      <c r="T6" s="20" t="s">
        <v>293</v>
      </c>
      <c r="U6" s="20" t="s">
        <v>265</v>
      </c>
      <c r="V6" s="20" t="s">
        <v>304</v>
      </c>
      <c r="W6" s="19" t="s">
        <v>282</v>
      </c>
      <c r="X6" s="19" t="s">
        <v>330</v>
      </c>
      <c r="Y6" s="19" t="s">
        <v>386</v>
      </c>
      <c r="Z6" s="25" t="s">
        <v>270</v>
      </c>
      <c r="AA6" s="24" t="s">
        <v>271</v>
      </c>
      <c r="AB6" s="24" t="s">
        <v>272</v>
      </c>
      <c r="AC6" s="24" t="s">
        <v>273</v>
      </c>
      <c r="AD6" s="24" t="s">
        <v>456</v>
      </c>
      <c r="AE6" s="24"/>
      <c r="AF6" s="24" t="s">
        <v>265</v>
      </c>
      <c r="AG6" s="24" t="s">
        <v>265</v>
      </c>
      <c r="AH6" s="24" t="s">
        <v>265</v>
      </c>
      <c r="AI6" s="24" t="s">
        <v>265</v>
      </c>
      <c r="AJ6" s="24" t="s">
        <v>319</v>
      </c>
    </row>
    <row r="7" spans="1:36" x14ac:dyDescent="0.45">
      <c r="A7" s="84"/>
      <c r="B7" s="83"/>
      <c r="C7" s="92" t="s">
        <v>252</v>
      </c>
      <c r="D7" s="93"/>
      <c r="E7" s="86" t="s">
        <v>245</v>
      </c>
      <c r="F7" s="87" t="s">
        <v>253</v>
      </c>
      <c r="O7" s="25" t="s">
        <v>253</v>
      </c>
      <c r="P7" s="20" t="s">
        <v>454</v>
      </c>
      <c r="Q7" s="20" t="s">
        <v>305</v>
      </c>
      <c r="R7" s="20" t="s">
        <v>299</v>
      </c>
      <c r="S7" s="20" t="s">
        <v>286</v>
      </c>
      <c r="T7" s="20" t="s">
        <v>307</v>
      </c>
      <c r="U7" s="20" t="s">
        <v>308</v>
      </c>
      <c r="V7" s="20" t="s">
        <v>303</v>
      </c>
      <c r="W7" s="19" t="s">
        <v>287</v>
      </c>
      <c r="X7" s="19" t="s">
        <v>331</v>
      </c>
      <c r="Y7" s="19" t="s">
        <v>386</v>
      </c>
      <c r="Z7" s="25" t="s">
        <v>270</v>
      </c>
      <c r="AA7" s="24" t="s">
        <v>271</v>
      </c>
      <c r="AB7" s="24" t="s">
        <v>272</v>
      </c>
      <c r="AC7" s="24" t="s">
        <v>273</v>
      </c>
      <c r="AD7" s="24" t="s">
        <v>456</v>
      </c>
      <c r="AE7" s="24" t="s">
        <v>274</v>
      </c>
      <c r="AF7" s="24" t="s">
        <v>275</v>
      </c>
      <c r="AG7" s="24" t="s">
        <v>265</v>
      </c>
      <c r="AH7" s="24" t="s">
        <v>265</v>
      </c>
      <c r="AI7" s="24" t="s">
        <v>265</v>
      </c>
      <c r="AJ7" s="24" t="s">
        <v>385</v>
      </c>
    </row>
    <row r="8" spans="1:36" ht="19.5" thickBot="1" x14ac:dyDescent="0.5">
      <c r="A8" s="84"/>
      <c r="B8" s="83"/>
      <c r="C8" s="94" t="s">
        <v>254</v>
      </c>
      <c r="D8" s="95"/>
      <c r="E8" s="96" t="s">
        <v>245</v>
      </c>
      <c r="F8" s="97" t="s">
        <v>255</v>
      </c>
      <c r="O8" s="25" t="s">
        <v>255</v>
      </c>
      <c r="P8" s="20" t="s">
        <v>454</v>
      </c>
      <c r="Q8" s="20" t="s">
        <v>306</v>
      </c>
      <c r="R8" s="20" t="s">
        <v>299</v>
      </c>
      <c r="S8" s="20" t="s">
        <v>286</v>
      </c>
      <c r="T8" s="20" t="s">
        <v>307</v>
      </c>
      <c r="U8" s="20" t="s">
        <v>309</v>
      </c>
      <c r="V8" s="20" t="s">
        <v>303</v>
      </c>
      <c r="W8" s="19" t="s">
        <v>287</v>
      </c>
      <c r="X8" s="19" t="s">
        <v>332</v>
      </c>
      <c r="Y8" s="19" t="s">
        <v>386</v>
      </c>
      <c r="Z8" s="25" t="s">
        <v>270</v>
      </c>
      <c r="AA8" s="24" t="s">
        <v>271</v>
      </c>
      <c r="AB8" s="24" t="s">
        <v>272</v>
      </c>
      <c r="AC8" s="24" t="s">
        <v>273</v>
      </c>
      <c r="AD8" s="24" t="s">
        <v>456</v>
      </c>
      <c r="AE8" s="24" t="s">
        <v>274</v>
      </c>
      <c r="AF8" s="24" t="s">
        <v>275</v>
      </c>
      <c r="AG8" s="24" t="s">
        <v>265</v>
      </c>
      <c r="AH8" s="24" t="s">
        <v>265</v>
      </c>
      <c r="AI8" s="24" t="s">
        <v>265</v>
      </c>
      <c r="AJ8" s="24" t="s">
        <v>385</v>
      </c>
    </row>
    <row r="9" spans="1:36" x14ac:dyDescent="0.45">
      <c r="A9" s="67" t="s">
        <v>324</v>
      </c>
      <c r="B9" s="68"/>
      <c r="C9" s="67" t="s">
        <v>244</v>
      </c>
      <c r="D9" s="69"/>
      <c r="E9" s="70" t="s">
        <v>245</v>
      </c>
      <c r="F9" s="71" t="s">
        <v>256</v>
      </c>
      <c r="O9" s="25" t="s">
        <v>256</v>
      </c>
      <c r="P9" s="20" t="s">
        <v>311</v>
      </c>
      <c r="Q9" s="20" t="s">
        <v>316</v>
      </c>
      <c r="R9" s="20" t="s">
        <v>299</v>
      </c>
      <c r="S9" s="20" t="s">
        <v>300</v>
      </c>
      <c r="T9" s="20" t="s">
        <v>312</v>
      </c>
      <c r="U9" s="20" t="s">
        <v>313</v>
      </c>
      <c r="V9" s="20" t="s">
        <v>296</v>
      </c>
      <c r="W9" s="19" t="s">
        <v>288</v>
      </c>
      <c r="X9" s="19" t="s">
        <v>327</v>
      </c>
      <c r="Y9" s="19" t="s">
        <v>386</v>
      </c>
      <c r="Z9" s="25" t="s">
        <v>289</v>
      </c>
      <c r="AA9" s="24" t="s">
        <v>265</v>
      </c>
      <c r="AB9" s="24" t="s">
        <v>265</v>
      </c>
      <c r="AC9" s="24" t="s">
        <v>265</v>
      </c>
      <c r="AD9" s="24" t="s">
        <v>265</v>
      </c>
      <c r="AE9" s="24" t="s">
        <v>265</v>
      </c>
      <c r="AF9" s="24" t="s">
        <v>265</v>
      </c>
      <c r="AG9" s="24" t="s">
        <v>265</v>
      </c>
      <c r="AH9" s="24" t="s">
        <v>265</v>
      </c>
      <c r="AI9" s="24" t="s">
        <v>265</v>
      </c>
      <c r="AJ9" s="24" t="s">
        <v>320</v>
      </c>
    </row>
    <row r="10" spans="1:36" ht="19.5" thickBot="1" x14ac:dyDescent="0.5">
      <c r="A10" s="72"/>
      <c r="B10" s="73"/>
      <c r="C10" s="74"/>
      <c r="D10" s="75"/>
      <c r="E10" s="76" t="s">
        <v>247</v>
      </c>
      <c r="F10" s="77" t="s">
        <v>257</v>
      </c>
      <c r="O10" s="25" t="s">
        <v>257</v>
      </c>
      <c r="P10" s="20" t="s">
        <v>447</v>
      </c>
      <c r="Q10" s="20" t="s">
        <v>317</v>
      </c>
      <c r="R10" s="20" t="s">
        <v>283</v>
      </c>
      <c r="S10" s="20" t="s">
        <v>300</v>
      </c>
      <c r="T10" s="20" t="s">
        <v>322</v>
      </c>
      <c r="U10" s="20"/>
      <c r="V10" s="20" t="s">
        <v>296</v>
      </c>
      <c r="W10" s="19" t="s">
        <v>290</v>
      </c>
      <c r="X10" s="19" t="s">
        <v>333</v>
      </c>
      <c r="Y10" s="19" t="s">
        <v>285</v>
      </c>
      <c r="Z10" s="25" t="s">
        <v>289</v>
      </c>
      <c r="AA10" s="24" t="s">
        <v>291</v>
      </c>
      <c r="AB10" s="24" t="s">
        <v>292</v>
      </c>
      <c r="AC10" s="24" t="s">
        <v>265</v>
      </c>
      <c r="AD10" s="24" t="s">
        <v>265</v>
      </c>
      <c r="AE10" s="24" t="s">
        <v>265</v>
      </c>
      <c r="AF10" s="24" t="s">
        <v>265</v>
      </c>
      <c r="AG10" s="24" t="s">
        <v>265</v>
      </c>
      <c r="AH10" s="24" t="s">
        <v>265</v>
      </c>
      <c r="AI10" s="24" t="s">
        <v>265</v>
      </c>
      <c r="AJ10" s="24" t="s">
        <v>320</v>
      </c>
    </row>
    <row r="12" spans="1:36" ht="19.5" thickBot="1" x14ac:dyDescent="0.5">
      <c r="A12" s="23" t="s">
        <v>325</v>
      </c>
      <c r="B12" s="21"/>
      <c r="C12" s="21"/>
      <c r="D12" s="21"/>
      <c r="E12" s="21"/>
      <c r="F12" s="21"/>
      <c r="G12" s="21"/>
      <c r="H12" s="23" t="s">
        <v>325</v>
      </c>
      <c r="I12" s="21"/>
      <c r="J12" s="21"/>
      <c r="K12" s="21"/>
      <c r="L12" s="21"/>
      <c r="M12" s="21"/>
    </row>
    <row r="13" spans="1:36" ht="19.5" thickBot="1" x14ac:dyDescent="0.5">
      <c r="A13" s="49" t="s">
        <v>776</v>
      </c>
      <c r="B13" s="21"/>
      <c r="C13" s="21"/>
      <c r="D13" s="21"/>
      <c r="E13" s="21"/>
      <c r="F13" s="21"/>
      <c r="G13" s="21"/>
      <c r="H13" s="50" t="s">
        <v>124</v>
      </c>
      <c r="I13" s="21"/>
      <c r="J13" s="21"/>
      <c r="K13" s="21"/>
      <c r="L13" s="21"/>
      <c r="M13" s="21"/>
    </row>
    <row r="14" spans="1:36" x14ac:dyDescent="0.45">
      <c r="A14" s="21"/>
      <c r="B14" s="21"/>
      <c r="C14" s="21"/>
      <c r="D14" s="21"/>
      <c r="E14" s="21"/>
      <c r="F14" s="21"/>
      <c r="G14" s="21"/>
      <c r="H14" s="21"/>
      <c r="I14" s="21"/>
      <c r="J14" s="21"/>
      <c r="K14" s="21"/>
      <c r="L14" s="21"/>
      <c r="M14" s="21"/>
    </row>
    <row r="15" spans="1:36" x14ac:dyDescent="0.45">
      <c r="A15" s="181" t="s">
        <v>258</v>
      </c>
      <c r="B15" s="182"/>
      <c r="C15" s="33" t="str">
        <f>IFERROR(IF(VLOOKUP($A$13,$O:$AJ,2,FALSE)=0,"",VLOOKUP($A$13,$O:$AJ,2,FALSE)),"")</f>
        <v>壁面取付用　断線検知可能　ブザー有</v>
      </c>
      <c r="D15" s="34"/>
      <c r="E15" s="34"/>
      <c r="F15" s="35"/>
      <c r="G15" s="21"/>
      <c r="H15" s="183" t="s">
        <v>258</v>
      </c>
      <c r="I15" s="184"/>
      <c r="J15" s="51" t="str">
        <f>IFERROR(IF(VLOOKUP($H$13,$O:$AJ,2,FALSE)=0,"",VLOOKUP($H$13,$O:$AJ,2,FALSE)),"")</f>
        <v>DINレール取付（盤内組込）　断線検知可能　ブザー無</v>
      </c>
      <c r="K15" s="52"/>
      <c r="L15" s="52"/>
      <c r="M15" s="53"/>
    </row>
    <row r="16" spans="1:36" x14ac:dyDescent="0.45">
      <c r="A16" s="185"/>
      <c r="B16" s="186"/>
      <c r="C16" s="38" t="str">
        <f>IFERROR(IF(VLOOKUP($A$13,$O:$AJ,3,FALSE)=0,"",VLOOKUP($A$13,$O:$AJ,3,FALSE)),"")</f>
        <v>漏水・断線　個別出力可能</v>
      </c>
      <c r="D16" s="39"/>
      <c r="E16" s="39"/>
      <c r="F16" s="40"/>
      <c r="G16" s="21"/>
      <c r="H16" s="187"/>
      <c r="I16" s="188"/>
      <c r="J16" s="56" t="str">
        <f>IFERROR(IF(VLOOKUP($H$13,$O:$AJ,3,FALSE)=0,"",VLOOKUP($H$13,$O:$AJ,3,FALSE)),"")</f>
        <v>接点最小適用負荷が小さい（DC10mV/10µA）</v>
      </c>
      <c r="K16" s="57"/>
      <c r="L16" s="57"/>
      <c r="M16" s="58"/>
    </row>
    <row r="17" spans="1:13" x14ac:dyDescent="0.45">
      <c r="A17" s="189" t="s">
        <v>259</v>
      </c>
      <c r="B17" s="189"/>
      <c r="C17" s="33" t="str">
        <f>IFERROR(IF(VLOOKUP($A$13,$O:$AJ,4,FALSE)=0,"",VLOOKUP($A$13,$O:$AJ,4,FALSE)),"")</f>
        <v>AC100V ～240V</v>
      </c>
      <c r="D17" s="39"/>
      <c r="E17" s="39"/>
      <c r="F17" s="40"/>
      <c r="G17" s="21"/>
      <c r="H17" s="190" t="s">
        <v>259</v>
      </c>
      <c r="I17" s="190"/>
      <c r="J17" s="51" t="str">
        <f>IFERROR(IF(VLOOKUP($H$13,$O:$AJ,4,FALSE)=0,"",VLOOKUP($H$13,$O:$AJ,4,FALSE)),"")</f>
        <v>AC100V ～240V</v>
      </c>
      <c r="K17" s="57"/>
      <c r="L17" s="57"/>
      <c r="M17" s="58"/>
    </row>
    <row r="18" spans="1:13" x14ac:dyDescent="0.45">
      <c r="A18" s="181" t="s">
        <v>137</v>
      </c>
      <c r="B18" s="181"/>
      <c r="C18" s="33" t="str">
        <f>IFERROR(IF(VLOOKUP($A$13,$O:$AJ,5,FALSE)=0,"",VLOOKUP($A$13,$O:$AJ,5,FALSE)),"")</f>
        <v>10段階</v>
      </c>
      <c r="D18" s="34"/>
      <c r="E18" s="34"/>
      <c r="F18" s="35"/>
      <c r="G18" s="21"/>
      <c r="H18" s="183" t="s">
        <v>137</v>
      </c>
      <c r="I18" s="183"/>
      <c r="J18" s="51" t="str">
        <f>IFERROR(IF(VLOOKUP($H$13,$O:$AJ,5,FALSE)=0,"",VLOOKUP($H$13,$O:$AJ,5,FALSE)),"")</f>
        <v>4段階</v>
      </c>
      <c r="K18" s="52"/>
      <c r="L18" s="52"/>
      <c r="M18" s="53"/>
    </row>
    <row r="19" spans="1:13" x14ac:dyDescent="0.45">
      <c r="A19" s="182" t="s">
        <v>334</v>
      </c>
      <c r="B19" s="191"/>
      <c r="C19" s="33" t="str">
        <f>IFERROR(IF(VLOOKUP($A$13,$O:$AJ,6,FALSE)=0,"",VLOOKUP($A$13,$O:$AJ,6,FALSE)),"")</f>
        <v>漏水：1c×1点　</v>
      </c>
      <c r="D19" s="34"/>
      <c r="E19" s="34"/>
      <c r="F19" s="35"/>
      <c r="G19" s="21"/>
      <c r="H19" s="184" t="s">
        <v>334</v>
      </c>
      <c r="I19" s="192"/>
      <c r="J19" s="51" t="str">
        <f>IFERROR(IF(VLOOKUP($H$13,$O:$AJ,6,FALSE)=0,"",VLOOKUP($H$13,$O:$AJ,6,FALSE)),"")</f>
        <v>漏水・断線兼用：1c×1点、1a×1</v>
      </c>
      <c r="K19" s="52"/>
      <c r="L19" s="52"/>
      <c r="M19" s="53"/>
    </row>
    <row r="20" spans="1:13" x14ac:dyDescent="0.45">
      <c r="A20" s="36"/>
      <c r="B20" s="37"/>
      <c r="C20" s="45" t="str">
        <f>IFERROR(IF(VLOOKUP($A$13,$O:$AJ,7,FALSE)=0,"",VLOOKUP($A$13,$O:$AJ,7,FALSE)),"")</f>
        <v>断線：1c× 1点</v>
      </c>
      <c r="D20" s="39"/>
      <c r="E20" s="39"/>
      <c r="F20" s="40"/>
      <c r="G20" s="21"/>
      <c r="H20" s="54"/>
      <c r="I20" s="55"/>
      <c r="J20" s="56" t="str">
        <f>IFERROR(IF(VLOOKUP($H$13,$O:$AJ,7,FALSE)=0,"",VLOOKUP($H$13,$O:$AJ,7,FALSE)),"")</f>
        <v xml:space="preserve"> </v>
      </c>
      <c r="K20" s="57"/>
      <c r="L20" s="57"/>
      <c r="M20" s="58"/>
    </row>
    <row r="21" spans="1:13" x14ac:dyDescent="0.45">
      <c r="A21" s="189" t="s">
        <v>261</v>
      </c>
      <c r="B21" s="189"/>
      <c r="C21" s="33" t="str">
        <f>IFERROR(IF(VLOOKUP($A$13,$O:$AJ,8,FALSE)=0,"",VLOOKUP($A$13,$O:$AJ,8,FALSE)),"")</f>
        <v>AC250V6.0A、DC30V6.0A</v>
      </c>
      <c r="D21" s="39"/>
      <c r="E21" s="39"/>
      <c r="F21" s="40"/>
      <c r="G21" s="21"/>
      <c r="H21" s="190" t="s">
        <v>261</v>
      </c>
      <c r="I21" s="190"/>
      <c r="J21" s="51" t="str">
        <f>IFERROR(IF(VLOOKUP($H$13,$O:$AJ,8,FALSE)=0,"",VLOOKUP($H$13,$O:$AJ,8,FALSE)),"")</f>
        <v>AC125V0.4A、DC30V2.0A</v>
      </c>
      <c r="K21" s="57"/>
      <c r="L21" s="57"/>
      <c r="M21" s="58"/>
    </row>
    <row r="22" spans="1:13" x14ac:dyDescent="0.45">
      <c r="A22" s="194" t="s">
        <v>262</v>
      </c>
      <c r="B22" s="194"/>
      <c r="C22" s="33" t="str">
        <f>IFERROR(IF(VLOOKUP($A$13,$O:$AJ,9,FALSE)=0,"",VLOOKUP($A$13,$O:$AJ,9,FALSE)),"")</f>
        <v>120x124x61.5</v>
      </c>
      <c r="D22" s="41"/>
      <c r="E22" s="41"/>
      <c r="F22" s="42"/>
      <c r="G22" s="21"/>
      <c r="H22" s="195" t="s">
        <v>262</v>
      </c>
      <c r="I22" s="195"/>
      <c r="J22" s="51" t="str">
        <f>IFERROR(IF(VLOOKUP($H$13,$O:$AJ,9,FALSE)=0,"",VLOOKUP($H$13,$O:$AJ,9,FALSE)),"")</f>
        <v>45x72x75</v>
      </c>
      <c r="K22" s="59"/>
      <c r="L22" s="59"/>
      <c r="M22" s="60"/>
    </row>
    <row r="23" spans="1:13" x14ac:dyDescent="0.45">
      <c r="A23" s="43" t="s">
        <v>335</v>
      </c>
      <c r="B23" s="44"/>
      <c r="C23" s="33" t="str">
        <f>IFERROR(IF(VLOOKUP($A$13,$O:$AJ,10,FALSE)=0,"",VLOOKUP($A$13,$O:$AJ,10,FALSE)),"")</f>
        <v>約0.3</v>
      </c>
      <c r="D23" s="41"/>
      <c r="E23" s="41"/>
      <c r="F23" s="42"/>
      <c r="G23" s="21"/>
      <c r="H23" s="61" t="s">
        <v>335</v>
      </c>
      <c r="I23" s="62"/>
      <c r="J23" s="51" t="str">
        <f>IFERROR(IF(VLOOKUP($H$13,$O:$AJ,10,FALSE)=0,"",VLOOKUP($H$13,$O:$AJ,10,FALSE)),"")</f>
        <v>約0.14</v>
      </c>
      <c r="K23" s="59"/>
      <c r="L23" s="59"/>
      <c r="M23" s="60"/>
    </row>
    <row r="24" spans="1:13" x14ac:dyDescent="0.45">
      <c r="A24" s="196" t="s">
        <v>263</v>
      </c>
      <c r="B24" s="196"/>
      <c r="C24" s="33" t="str">
        <f>IFERROR(IF(VLOOKUP($A$13,$O:$AJ,11,FALSE)=0,"",VLOOKUP($A$13,$O:$AJ,11,FALSE)),"")</f>
        <v>UL,CE</v>
      </c>
      <c r="D24" s="41"/>
      <c r="E24" s="41"/>
      <c r="F24" s="42"/>
      <c r="G24" s="21"/>
      <c r="H24" s="197" t="s">
        <v>263</v>
      </c>
      <c r="I24" s="197"/>
      <c r="J24" s="51" t="str">
        <f>IFERROR(IF(VLOOKUP($H$13,$O:$AJ,11,FALSE)=0,"",VLOOKUP($H$13,$O:$AJ,11,FALSE)),"")</f>
        <v>UL, CE</v>
      </c>
      <c r="K24" s="59"/>
      <c r="L24" s="59"/>
      <c r="M24" s="60"/>
    </row>
    <row r="25" spans="1:13" x14ac:dyDescent="0.45">
      <c r="A25" s="182" t="s">
        <v>264</v>
      </c>
      <c r="B25" s="191"/>
      <c r="C25" s="33" t="str">
        <f>IFERROR(IF(VLOOKUP($A$13,$O:$AJ,12,FALSE)=0,"",VLOOKUP($A$13,$O:$AJ,12,FALSE)),"")</f>
        <v>AD-S</v>
      </c>
      <c r="D25" s="34"/>
      <c r="E25" s="34"/>
      <c r="F25" s="35"/>
      <c r="G25" s="21"/>
      <c r="H25" s="184" t="s">
        <v>264</v>
      </c>
      <c r="I25" s="193"/>
      <c r="J25" s="51" t="str">
        <f>IFERROR(IF(VLOOKUP($H$13,$O:$AJ,12,FALSE)=0,"",VLOOKUP($H$13,$O:$AJ,12,FALSE)),"")</f>
        <v>AD-S</v>
      </c>
      <c r="K25" s="52"/>
      <c r="L25" s="52"/>
      <c r="M25" s="53"/>
    </row>
    <row r="26" spans="1:13" x14ac:dyDescent="0.45">
      <c r="A26" s="45"/>
      <c r="B26" s="47"/>
      <c r="C26" s="45" t="str">
        <f>IFERROR(IF(VLOOKUP($A$13,$O:$AJ,13,FALSE)=0,"",VLOOKUP($A$13,$O:$AJ,13,FALSE)),"")</f>
        <v>AD-RS</v>
      </c>
      <c r="D26" s="47"/>
      <c r="E26" s="47"/>
      <c r="F26" s="46"/>
      <c r="G26" s="21"/>
      <c r="H26" s="63"/>
      <c r="I26" s="64"/>
      <c r="J26" s="63" t="str">
        <f>IFERROR(IF(VLOOKUP($H$13,$O:$AJ,13,FALSE)=0,"",VLOOKUP($H$13,$O:$AJ,13,FALSE)),"")</f>
        <v>AD-RS</v>
      </c>
      <c r="K26" s="65"/>
      <c r="L26" s="65"/>
      <c r="M26" s="64"/>
    </row>
    <row r="27" spans="1:13" x14ac:dyDescent="0.45">
      <c r="A27" s="45"/>
      <c r="B27" s="47"/>
      <c r="C27" s="45" t="str">
        <f>IFERROR(IF(VLOOKUP($A$13,$O:$AJ,14,FALSE)=0,"",VLOOKUP($A$13,$O:$AJ,14,FALSE)),"")</f>
        <v>AD-HS</v>
      </c>
      <c r="D27" s="47"/>
      <c r="E27" s="47"/>
      <c r="F27" s="46"/>
      <c r="G27" s="21"/>
      <c r="H27" s="63"/>
      <c r="I27" s="64"/>
      <c r="J27" s="63" t="str">
        <f>IFERROR(IF(VLOOKUP($H$13,$O:$AJ,14,FALSE)=0,"",VLOOKUP($H$13,$O:$AJ,14,FALSE)),"")</f>
        <v>AD-HS</v>
      </c>
      <c r="K27" s="65"/>
      <c r="L27" s="65"/>
      <c r="M27" s="64"/>
    </row>
    <row r="28" spans="1:13" x14ac:dyDescent="0.45">
      <c r="A28" s="45"/>
      <c r="B28" s="47"/>
      <c r="C28" s="45" t="str">
        <f>IFERROR(IF(VLOOKUP($A$13,$O:$AJ,15,FALSE)=0,"",VLOOKUP($A$13,$O:$AJ,15,FALSE)),"")</f>
        <v>AD-FH</v>
      </c>
      <c r="D28" s="47"/>
      <c r="E28" s="47"/>
      <c r="F28" s="46"/>
      <c r="G28" s="21"/>
      <c r="H28" s="63"/>
      <c r="I28" s="64"/>
      <c r="J28" s="63" t="str">
        <f>IFERROR(IF(VLOOKUP($H$13,$O:$AJ,15,FALSE)=0,"",VLOOKUP($H$13,$O:$AJ,15,FALSE)),"")</f>
        <v>AD-FH</v>
      </c>
      <c r="K28" s="65"/>
      <c r="L28" s="65"/>
      <c r="M28" s="64"/>
    </row>
    <row r="29" spans="1:13" x14ac:dyDescent="0.45">
      <c r="A29" s="45"/>
      <c r="B29" s="47"/>
      <c r="C29" s="45" t="str">
        <f>IFERROR(IF(VLOOKUP($A$13,$O:$AJ,16,FALSE)=0,"",VLOOKUP($A$13,$O:$AJ,16,FALSE)),"")</f>
        <v>AD-FH-S</v>
      </c>
      <c r="D29" s="47"/>
      <c r="E29" s="47"/>
      <c r="F29" s="46"/>
      <c r="G29" s="21"/>
      <c r="H29" s="63"/>
      <c r="I29" s="64"/>
      <c r="J29" s="63" t="str">
        <f>IFERROR(IF(VLOOKUP($H$13,$O:$AJ,16,FALSE)=0,"",VLOOKUP($H$13,$O:$AJ,16,FALSE)),"")</f>
        <v>AD-FH-S</v>
      </c>
      <c r="K29" s="65"/>
      <c r="L29" s="65"/>
      <c r="M29" s="64"/>
    </row>
    <row r="30" spans="1:13" x14ac:dyDescent="0.45">
      <c r="A30" s="45"/>
      <c r="B30" s="47"/>
      <c r="C30" s="45" t="str">
        <f>IFERROR(IF(VLOOKUP($A$13,$O:$AJ,17,FALSE)=0,"",VLOOKUP($A$13,$O:$AJ,17,FALSE)),"")</f>
        <v>AD-PA-R</v>
      </c>
      <c r="D30" s="47"/>
      <c r="E30" s="47"/>
      <c r="F30" s="46"/>
      <c r="G30" s="21"/>
      <c r="H30" s="63"/>
      <c r="I30" s="64"/>
      <c r="J30" s="63" t="str">
        <f>IFERROR(IF(VLOOKUP($H$13,$O:$AJ,17,FALSE)=0,"",VLOOKUP($H$13,$O:$AJ,17,FALSE)),"")</f>
        <v>AD-PA-R</v>
      </c>
      <c r="K30" s="65"/>
      <c r="L30" s="65"/>
      <c r="M30" s="64"/>
    </row>
    <row r="31" spans="1:13" x14ac:dyDescent="0.45">
      <c r="A31" s="45"/>
      <c r="B31" s="47"/>
      <c r="C31" s="45" t="str">
        <f>IFERROR(IF(VLOOKUP($A$13,$O:$AJ,18,FALSE)=0,"",VLOOKUP($A$13,$O:$AJ,18,FALSE)),"")</f>
        <v>AD-PA-N</v>
      </c>
      <c r="D31" s="47"/>
      <c r="E31" s="47"/>
      <c r="F31" s="46"/>
      <c r="G31" s="21"/>
      <c r="H31" s="63"/>
      <c r="I31" s="64"/>
      <c r="J31" s="63" t="str">
        <f>IFERROR(IF(VLOOKUP($H$13,$O:$AJ,18,FALSE)=0,"",VLOOKUP($H$13,$O:$AJ,18,FALSE)),"")</f>
        <v>AD-PA-N</v>
      </c>
      <c r="K31" s="65"/>
      <c r="L31" s="65"/>
      <c r="M31" s="64"/>
    </row>
    <row r="32" spans="1:13" x14ac:dyDescent="0.45">
      <c r="A32" s="45"/>
      <c r="B32" s="47"/>
      <c r="C32" s="45" t="str">
        <f>IFERROR(IF(VLOOKUP($A$13,$O:$AJ,19,FALSE)=0,"",VLOOKUP($A$13,$O:$AJ,19,FALSE)),"")</f>
        <v>AD-BRS-S</v>
      </c>
      <c r="D32" s="47"/>
      <c r="E32" s="47"/>
      <c r="F32" s="46"/>
      <c r="G32" s="21"/>
      <c r="H32" s="63"/>
      <c r="I32" s="64"/>
      <c r="J32" s="63" t="str">
        <f>IFERROR(IF(VLOOKUP($H$13,$O:$AJ,19,FALSE)=0,"",VLOOKUP($H$13,$O:$AJ,19,FALSE)),"")</f>
        <v>AD-BRS-S</v>
      </c>
      <c r="K32" s="65"/>
      <c r="L32" s="65"/>
      <c r="M32" s="64"/>
    </row>
    <row r="33" spans="1:13" x14ac:dyDescent="0.45">
      <c r="A33" s="45"/>
      <c r="B33" s="47"/>
      <c r="C33" s="45" t="str">
        <f>IFERROR(IF(VLOOKUP($A$13,$O:$AJ,20,FALSE)=0,"",VLOOKUP($A$13,$O:$AJ,20,FALSE)),"")</f>
        <v>AD-BRS</v>
      </c>
      <c r="D33" s="47"/>
      <c r="E33" s="47"/>
      <c r="F33" s="46"/>
      <c r="G33" s="21"/>
      <c r="H33" s="63"/>
      <c r="I33" s="64"/>
      <c r="J33" s="63" t="str">
        <f>IFERROR(IF(VLOOKUP($H$13,$O:$AJ,20,FALSE)=0,"",VLOOKUP($H$13,$O:$AJ,20,FALSE)),"")</f>
        <v>AD-BRS</v>
      </c>
      <c r="K33" s="65"/>
      <c r="L33" s="65"/>
      <c r="M33" s="64"/>
    </row>
    <row r="34" spans="1:13" x14ac:dyDescent="0.45">
      <c r="A34" s="38"/>
      <c r="B34" s="39"/>
      <c r="C34" s="38" t="str">
        <f>IFERROR(IF(VLOOKUP($A$13,$O:$AJ,21,FALSE)=0,"",VLOOKUP($A$13,$O:$AJ,21,FALSE)),"")</f>
        <v>AD-BFS</v>
      </c>
      <c r="D34" s="39"/>
      <c r="E34" s="39"/>
      <c r="F34" s="40"/>
      <c r="G34" s="21"/>
      <c r="H34" s="56"/>
      <c r="I34" s="58"/>
      <c r="J34" s="56" t="str">
        <f>IFERROR(IF(VLOOKUP($H$13,$O:$AJ,21,FALSE)=0,"",VLOOKUP($H$13,$O:$AJ,21,FALSE)),"")</f>
        <v>AD-BFS</v>
      </c>
      <c r="K34" s="57"/>
      <c r="L34" s="57"/>
      <c r="M34" s="58"/>
    </row>
    <row r="35" spans="1:13" x14ac:dyDescent="0.45">
      <c r="A35" s="48" t="s">
        <v>315</v>
      </c>
      <c r="B35" s="40"/>
      <c r="C35" s="33" t="str">
        <f>IFERROR(IF(VLOOKUP($A$13,$O:$AJ,22,FALSE)=0,"",VLOOKUP($A$13,$O:$AJ,22,FALSE)),"")</f>
        <v>有効・無効　切替可能</v>
      </c>
      <c r="D35" s="39"/>
      <c r="E35" s="39"/>
      <c r="F35" s="40"/>
      <c r="G35" s="21"/>
      <c r="H35" s="66" t="s">
        <v>315</v>
      </c>
      <c r="I35" s="58"/>
      <c r="J35" s="51" t="str">
        <f>IFERROR(IF(VLOOKUP($H$13,$O:$AJ,22,FALSE)=0,"",VLOOKUP($H$13,$O:$AJ,22,FALSE)),"")</f>
        <v>有効・無効　切替可能　(検知感度により型式異なる)</v>
      </c>
      <c r="K35" s="57"/>
      <c r="L35" s="57"/>
      <c r="M35" s="58"/>
    </row>
    <row r="36" spans="1:13" x14ac:dyDescent="0.4">
      <c r="C36" s="177"/>
      <c r="J36" s="177"/>
    </row>
  </sheetData>
  <sheetProtection algorithmName="SHA-512" hashValue="vJRU0yKv9MuIfEOX/Ee2TTJFKYOPwR4uBTr3XCvbejZulibPtIl1sWMdzWooIFOnA2DRPkVBfx3yW7LMKqlbrQ==" saltValue="1R4wFMUV3jgAtzDJXN4kMQ==" spinCount="100000" sheet="1" objects="1" scenarios="1"/>
  <mergeCells count="18">
    <mergeCell ref="A25:B25"/>
    <mergeCell ref="H25:I25"/>
    <mergeCell ref="A22:B22"/>
    <mergeCell ref="H22:I22"/>
    <mergeCell ref="A24:B24"/>
    <mergeCell ref="H24:I24"/>
    <mergeCell ref="A18:B18"/>
    <mergeCell ref="H18:I18"/>
    <mergeCell ref="A19:B19"/>
    <mergeCell ref="H19:I19"/>
    <mergeCell ref="A21:B21"/>
    <mergeCell ref="H21:I21"/>
    <mergeCell ref="A15:B15"/>
    <mergeCell ref="H15:I15"/>
    <mergeCell ref="A16:B16"/>
    <mergeCell ref="H16:I16"/>
    <mergeCell ref="A17:B17"/>
    <mergeCell ref="H17:I17"/>
  </mergeCells>
  <phoneticPr fontId="1"/>
  <dataValidations count="1">
    <dataValidation type="list" allowBlank="1" showInputMessage="1" showErrorMessage="1" sqref="A13 H13" xr:uid="{1D6B25FB-FF85-464D-9ACC-852049EB743E}">
      <formula1>$F$2:$F$10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89BDF-BF69-4749-A792-816CD708A5D5}">
  <sheetPr>
    <tabColor theme="7" tint="0.79998168889431442"/>
  </sheetPr>
  <dimension ref="B1:B6"/>
  <sheetViews>
    <sheetView showGridLines="0" workbookViewId="0"/>
  </sheetViews>
  <sheetFormatPr defaultRowHeight="18.75" x14ac:dyDescent="0.4"/>
  <cols>
    <col min="1" max="1" width="2.875" customWidth="1"/>
    <col min="2" max="2" width="51.25" customWidth="1"/>
  </cols>
  <sheetData>
    <row r="1" spans="2:2" ht="15" customHeight="1" x14ac:dyDescent="0.4"/>
    <row r="2" spans="2:2" ht="24" x14ac:dyDescent="0.4">
      <c r="B2" s="14" t="s">
        <v>362</v>
      </c>
    </row>
    <row r="3" spans="2:2" ht="16.5" customHeight="1" x14ac:dyDescent="0.4">
      <c r="B3" s="12"/>
    </row>
    <row r="4" spans="2:2" ht="38.25" customHeight="1" x14ac:dyDescent="0.4">
      <c r="B4" s="31"/>
    </row>
    <row r="5" spans="2:2" x14ac:dyDescent="0.4">
      <c r="B5" s="15" t="s">
        <v>242</v>
      </c>
    </row>
    <row r="6" spans="2:2" x14ac:dyDescent="0.4">
      <c r="B6" s="17" t="s">
        <v>458</v>
      </c>
    </row>
  </sheetData>
  <phoneticPr fontId="1"/>
  <conditionalFormatting sqref="B4">
    <cfRule type="expression" dxfId="4" priority="1">
      <formula>"'=製品概要!+設置・取付け方法!+その他!"</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DFEF7-D567-4F82-957B-8472F89C5C42}">
  <sheetPr>
    <tabColor theme="8" tint="0.79998168889431442"/>
  </sheetPr>
  <dimension ref="A1:N60"/>
  <sheetViews>
    <sheetView showGridLines="0" zoomScaleNormal="100" workbookViewId="0">
      <pane ySplit="1" topLeftCell="A2" activePane="bottomLeft" state="frozen"/>
      <selection pane="bottomLeft" activeCell="B50" sqref="B50"/>
    </sheetView>
  </sheetViews>
  <sheetFormatPr defaultRowHeight="18.75" x14ac:dyDescent="0.4"/>
  <cols>
    <col min="1" max="1" width="85.125" style="18" customWidth="1"/>
    <col min="2" max="2" width="138.625" style="18" customWidth="1"/>
    <col min="3" max="26" width="0" style="18" hidden="1" customWidth="1"/>
    <col min="27" max="16384" width="9" style="18"/>
  </cols>
  <sheetData>
    <row r="1" spans="1:14" x14ac:dyDescent="0.4">
      <c r="A1" s="138" t="s">
        <v>0</v>
      </c>
      <c r="B1" s="138" t="s">
        <v>1</v>
      </c>
    </row>
    <row r="2" spans="1:14" x14ac:dyDescent="0.4">
      <c r="A2" s="135" t="s">
        <v>235</v>
      </c>
      <c r="B2" s="137" t="s">
        <v>363</v>
      </c>
      <c r="C2" s="18" t="s">
        <v>478</v>
      </c>
      <c r="D2" s="18" t="s">
        <v>479</v>
      </c>
      <c r="E2" s="18" t="s">
        <v>480</v>
      </c>
      <c r="F2" s="18" t="s">
        <v>481</v>
      </c>
      <c r="G2" s="18" t="s">
        <v>482</v>
      </c>
      <c r="H2" s="18" t="s">
        <v>496</v>
      </c>
      <c r="I2" s="18" t="s">
        <v>563</v>
      </c>
    </row>
    <row r="3" spans="1:14" x14ac:dyDescent="0.4">
      <c r="A3" s="136" t="s">
        <v>117</v>
      </c>
      <c r="B3" s="137" t="s">
        <v>363</v>
      </c>
      <c r="C3" s="18" t="s">
        <v>483</v>
      </c>
      <c r="D3" s="18" t="s">
        <v>484</v>
      </c>
      <c r="E3" s="18" t="s">
        <v>485</v>
      </c>
      <c r="F3" s="18" t="s">
        <v>486</v>
      </c>
      <c r="G3" s="18" t="s">
        <v>487</v>
      </c>
    </row>
    <row r="4" spans="1:14" x14ac:dyDescent="0.4">
      <c r="A4" s="135" t="str">
        <f>'[1]AD-AS-1AM ３'!$A$3</f>
        <v>ブザーについて教えてください。</v>
      </c>
      <c r="B4" s="137" t="s">
        <v>363</v>
      </c>
      <c r="C4" s="18" t="s">
        <v>488</v>
      </c>
      <c r="D4" s="18" t="s">
        <v>489</v>
      </c>
    </row>
    <row r="5" spans="1:14" x14ac:dyDescent="0.4">
      <c r="A5" s="136" t="s">
        <v>380</v>
      </c>
      <c r="B5" s="137" t="s">
        <v>363</v>
      </c>
      <c r="C5" s="18" t="s">
        <v>490</v>
      </c>
      <c r="D5" s="18" t="s">
        <v>491</v>
      </c>
      <c r="E5" s="18" t="s">
        <v>477</v>
      </c>
      <c r="F5" s="18" t="s">
        <v>492</v>
      </c>
      <c r="G5" s="18" t="s">
        <v>493</v>
      </c>
      <c r="H5" s="18" t="s">
        <v>494</v>
      </c>
      <c r="I5" s="18" t="s">
        <v>495</v>
      </c>
      <c r="J5" s="18" t="s">
        <v>497</v>
      </c>
    </row>
    <row r="6" spans="1:14" x14ac:dyDescent="0.4">
      <c r="A6" s="136" t="s">
        <v>171</v>
      </c>
      <c r="B6" s="136" t="s">
        <v>172</v>
      </c>
      <c r="C6" s="18" t="s">
        <v>478</v>
      </c>
      <c r="D6" s="18" t="s">
        <v>498</v>
      </c>
      <c r="E6" s="18" t="s">
        <v>499</v>
      </c>
      <c r="F6" s="18" t="s">
        <v>500</v>
      </c>
    </row>
    <row r="7" spans="1:14" x14ac:dyDescent="0.4">
      <c r="A7" s="136" t="s">
        <v>2</v>
      </c>
      <c r="B7" s="136" t="s">
        <v>116</v>
      </c>
      <c r="C7" s="18" t="s">
        <v>494</v>
      </c>
      <c r="D7" s="18" t="s">
        <v>501</v>
      </c>
    </row>
    <row r="8" spans="1:14" x14ac:dyDescent="0.4">
      <c r="A8" s="136" t="s">
        <v>3</v>
      </c>
      <c r="B8" s="136" t="s">
        <v>118</v>
      </c>
      <c r="C8" s="18" t="s">
        <v>494</v>
      </c>
      <c r="D8" s="18" t="s">
        <v>502</v>
      </c>
      <c r="E8" s="18" t="s">
        <v>503</v>
      </c>
      <c r="F8" s="18" t="s">
        <v>504</v>
      </c>
    </row>
    <row r="9" spans="1:14" ht="37.5" x14ac:dyDescent="0.4">
      <c r="A9" s="136" t="s">
        <v>5</v>
      </c>
      <c r="B9" s="136" t="s">
        <v>6</v>
      </c>
      <c r="C9" s="18" t="s">
        <v>492</v>
      </c>
      <c r="D9" s="18" t="s">
        <v>506</v>
      </c>
      <c r="E9" s="18" t="s">
        <v>507</v>
      </c>
      <c r="F9" s="18" t="s">
        <v>508</v>
      </c>
      <c r="G9" s="18" t="s">
        <v>505</v>
      </c>
      <c r="H9" s="18" t="s">
        <v>516</v>
      </c>
    </row>
    <row r="10" spans="1:14" ht="75" x14ac:dyDescent="0.4">
      <c r="A10" s="136" t="s">
        <v>7</v>
      </c>
      <c r="B10" s="136" t="s">
        <v>119</v>
      </c>
      <c r="C10" s="18" t="s">
        <v>493</v>
      </c>
      <c r="D10" s="18" t="s">
        <v>509</v>
      </c>
    </row>
    <row r="11" spans="1:14" x14ac:dyDescent="0.4">
      <c r="A11" s="136" t="s">
        <v>370</v>
      </c>
      <c r="B11" s="136" t="s">
        <v>120</v>
      </c>
      <c r="C11" s="18" t="s">
        <v>493</v>
      </c>
      <c r="D11" s="18" t="s">
        <v>501</v>
      </c>
    </row>
    <row r="12" spans="1:14" x14ac:dyDescent="0.4">
      <c r="A12" s="135" t="s">
        <v>8</v>
      </c>
      <c r="B12" s="135" t="s">
        <v>121</v>
      </c>
      <c r="C12" s="18" t="s">
        <v>495</v>
      </c>
      <c r="D12" s="18" t="s">
        <v>510</v>
      </c>
      <c r="E12" s="18" t="s">
        <v>511</v>
      </c>
    </row>
    <row r="13" spans="1:14" x14ac:dyDescent="0.4">
      <c r="A13" s="136" t="s">
        <v>530</v>
      </c>
      <c r="B13" s="136" t="s">
        <v>122</v>
      </c>
      <c r="C13" s="18" t="s">
        <v>512</v>
      </c>
      <c r="D13" s="18" t="s">
        <v>513</v>
      </c>
      <c r="E13" s="18" t="s">
        <v>514</v>
      </c>
      <c r="F13" s="18" t="s">
        <v>515</v>
      </c>
      <c r="G13" s="18" t="s">
        <v>516</v>
      </c>
      <c r="H13" s="18" t="s">
        <v>506</v>
      </c>
      <c r="I13" s="18" t="s">
        <v>517</v>
      </c>
      <c r="J13" s="18" t="s">
        <v>507</v>
      </c>
    </row>
    <row r="14" spans="1:14" ht="37.5" x14ac:dyDescent="0.4">
      <c r="A14" s="136" t="s">
        <v>531</v>
      </c>
      <c r="B14" s="136" t="s">
        <v>11</v>
      </c>
      <c r="C14" s="18" t="s">
        <v>512</v>
      </c>
      <c r="D14" s="18" t="s">
        <v>513</v>
      </c>
      <c r="E14" s="18" t="s">
        <v>514</v>
      </c>
      <c r="F14" s="18" t="s">
        <v>515</v>
      </c>
      <c r="G14" s="18" t="s">
        <v>516</v>
      </c>
      <c r="H14" s="18" t="s">
        <v>506</v>
      </c>
      <c r="I14" s="18" t="s">
        <v>517</v>
      </c>
      <c r="J14" s="18" t="s">
        <v>507</v>
      </c>
      <c r="K14" s="18" t="s">
        <v>518</v>
      </c>
      <c r="L14" s="18" t="s">
        <v>519</v>
      </c>
      <c r="M14" s="18" t="s">
        <v>520</v>
      </c>
      <c r="N14" s="18" t="s">
        <v>521</v>
      </c>
    </row>
    <row r="15" spans="1:14" x14ac:dyDescent="0.4">
      <c r="A15" s="136" t="s">
        <v>373</v>
      </c>
      <c r="B15" s="136" t="s">
        <v>371</v>
      </c>
      <c r="C15" s="18" t="s">
        <v>512</v>
      </c>
      <c r="D15" s="18" t="s">
        <v>513</v>
      </c>
      <c r="E15" s="18" t="s">
        <v>514</v>
      </c>
      <c r="F15" s="18" t="s">
        <v>515</v>
      </c>
      <c r="G15" s="18" t="s">
        <v>522</v>
      </c>
      <c r="H15" s="18" t="s">
        <v>523</v>
      </c>
      <c r="I15" s="18" t="s">
        <v>524</v>
      </c>
      <c r="J15" s="18" t="s">
        <v>525</v>
      </c>
      <c r="K15" s="18" t="s">
        <v>526</v>
      </c>
    </row>
    <row r="16" spans="1:14" x14ac:dyDescent="0.4">
      <c r="A16" s="136" t="s">
        <v>372</v>
      </c>
      <c r="B16" s="136" t="s">
        <v>12</v>
      </c>
      <c r="C16" s="18" t="s">
        <v>512</v>
      </c>
      <c r="D16" s="18" t="s">
        <v>513</v>
      </c>
      <c r="E16" s="18" t="s">
        <v>514</v>
      </c>
      <c r="F16" s="18" t="s">
        <v>515</v>
      </c>
      <c r="G16" s="18" t="s">
        <v>527</v>
      </c>
    </row>
    <row r="17" spans="1:8" ht="37.5" x14ac:dyDescent="0.4">
      <c r="A17" s="136" t="s">
        <v>532</v>
      </c>
      <c r="B17" s="136" t="s">
        <v>13</v>
      </c>
      <c r="C17" s="18" t="s">
        <v>512</v>
      </c>
      <c r="D17" s="18" t="s">
        <v>513</v>
      </c>
      <c r="E17" s="18" t="s">
        <v>514</v>
      </c>
      <c r="F17" s="18" t="s">
        <v>515</v>
      </c>
      <c r="G17" s="18" t="s">
        <v>528</v>
      </c>
      <c r="H17" s="18" t="s">
        <v>529</v>
      </c>
    </row>
    <row r="18" spans="1:8" x14ac:dyDescent="0.4">
      <c r="A18" s="136" t="s">
        <v>19</v>
      </c>
      <c r="B18" s="136" t="s">
        <v>20</v>
      </c>
      <c r="C18" s="18" t="s">
        <v>533</v>
      </c>
      <c r="D18" s="18" t="s">
        <v>534</v>
      </c>
      <c r="E18" s="18" t="s">
        <v>535</v>
      </c>
      <c r="F18" s="18" t="s">
        <v>536</v>
      </c>
      <c r="G18" s="18" t="s">
        <v>537</v>
      </c>
      <c r="H18" s="18" t="s">
        <v>538</v>
      </c>
    </row>
    <row r="19" spans="1:8" ht="37.5" x14ac:dyDescent="0.4">
      <c r="A19" s="136" t="s">
        <v>374</v>
      </c>
      <c r="B19" s="136" t="s">
        <v>115</v>
      </c>
      <c r="C19" s="18" t="s">
        <v>533</v>
      </c>
      <c r="D19" s="18" t="s">
        <v>534</v>
      </c>
      <c r="E19" s="18" t="s">
        <v>535</v>
      </c>
      <c r="F19" s="18" t="s">
        <v>536</v>
      </c>
      <c r="G19" s="18" t="s">
        <v>537</v>
      </c>
    </row>
    <row r="20" spans="1:8" x14ac:dyDescent="0.4">
      <c r="A20" s="136" t="s">
        <v>183</v>
      </c>
      <c r="B20" s="136" t="s">
        <v>379</v>
      </c>
      <c r="C20" s="18" t="s">
        <v>533</v>
      </c>
      <c r="D20" s="18" t="s">
        <v>534</v>
      </c>
      <c r="E20" s="18" t="s">
        <v>535</v>
      </c>
      <c r="F20" s="18" t="s">
        <v>536</v>
      </c>
      <c r="G20" s="18" t="s">
        <v>479</v>
      </c>
      <c r="H20" s="18" t="s">
        <v>480</v>
      </c>
    </row>
    <row r="21" spans="1:8" x14ac:dyDescent="0.4">
      <c r="A21" s="136" t="s">
        <v>133</v>
      </c>
      <c r="B21" s="136" t="s">
        <v>134</v>
      </c>
      <c r="C21" s="18" t="s">
        <v>533</v>
      </c>
      <c r="D21" s="18" t="s">
        <v>534</v>
      </c>
      <c r="E21" s="18" t="s">
        <v>535</v>
      </c>
      <c r="F21" s="18" t="s">
        <v>536</v>
      </c>
      <c r="G21" s="18" t="s">
        <v>539</v>
      </c>
      <c r="H21" s="18" t="s">
        <v>540</v>
      </c>
    </row>
    <row r="22" spans="1:8" ht="37.5" x14ac:dyDescent="0.4">
      <c r="A22" s="136" t="s">
        <v>9</v>
      </c>
      <c r="B22" s="136" t="s">
        <v>10</v>
      </c>
      <c r="C22" s="18" t="s">
        <v>479</v>
      </c>
      <c r="D22" s="18" t="s">
        <v>480</v>
      </c>
      <c r="E22" s="18" t="s">
        <v>541</v>
      </c>
      <c r="F22" s="18" t="s">
        <v>542</v>
      </c>
      <c r="G22" s="18" t="s">
        <v>543</v>
      </c>
      <c r="H22" s="18" t="s">
        <v>563</v>
      </c>
    </row>
    <row r="23" spans="1:8" ht="37.5" x14ac:dyDescent="0.4">
      <c r="A23" s="136" t="s">
        <v>21</v>
      </c>
      <c r="B23" s="136" t="s">
        <v>22</v>
      </c>
      <c r="C23" s="18" t="s">
        <v>479</v>
      </c>
      <c r="D23" s="18" t="s">
        <v>480</v>
      </c>
      <c r="E23" s="18" t="s">
        <v>544</v>
      </c>
      <c r="F23" s="18" t="s">
        <v>545</v>
      </c>
      <c r="G23" s="18" t="s">
        <v>546</v>
      </c>
      <c r="H23" s="18" t="s">
        <v>563</v>
      </c>
    </row>
    <row r="24" spans="1:8" ht="37.5" x14ac:dyDescent="0.4">
      <c r="A24" s="136" t="s">
        <v>23</v>
      </c>
      <c r="B24" s="136" t="s">
        <v>135</v>
      </c>
      <c r="C24" s="18" t="s">
        <v>479</v>
      </c>
      <c r="D24" s="18" t="s">
        <v>480</v>
      </c>
      <c r="E24" s="18" t="s">
        <v>547</v>
      </c>
      <c r="F24" s="18" t="s">
        <v>563</v>
      </c>
    </row>
    <row r="25" spans="1:8" x14ac:dyDescent="0.4">
      <c r="A25" s="136" t="s">
        <v>24</v>
      </c>
      <c r="B25" s="137" t="s">
        <v>363</v>
      </c>
      <c r="C25" s="18" t="s">
        <v>548</v>
      </c>
      <c r="D25" s="18" t="s">
        <v>549</v>
      </c>
      <c r="E25" s="18" t="s">
        <v>550</v>
      </c>
    </row>
    <row r="26" spans="1:8" ht="56.25" x14ac:dyDescent="0.4">
      <c r="A26" s="136" t="s">
        <v>25</v>
      </c>
      <c r="B26" s="136" t="s">
        <v>375</v>
      </c>
      <c r="C26" s="18" t="s">
        <v>479</v>
      </c>
      <c r="D26" s="18" t="s">
        <v>480</v>
      </c>
      <c r="E26" s="18" t="s">
        <v>551</v>
      </c>
      <c r="F26" s="18" t="s">
        <v>552</v>
      </c>
      <c r="G26" s="18" t="s">
        <v>563</v>
      </c>
    </row>
    <row r="27" spans="1:8" ht="37.5" x14ac:dyDescent="0.4">
      <c r="A27" s="136" t="s">
        <v>144</v>
      </c>
      <c r="B27" s="136" t="s">
        <v>396</v>
      </c>
      <c r="C27" s="18" t="s">
        <v>479</v>
      </c>
      <c r="D27" s="18" t="s">
        <v>480</v>
      </c>
      <c r="E27" s="18" t="s">
        <v>553</v>
      </c>
      <c r="F27" s="18" t="s">
        <v>554</v>
      </c>
      <c r="G27" s="18" t="s">
        <v>563</v>
      </c>
    </row>
    <row r="28" spans="1:8" x14ac:dyDescent="0.4">
      <c r="A28" s="136" t="s">
        <v>26</v>
      </c>
      <c r="B28" s="136" t="s">
        <v>27</v>
      </c>
      <c r="C28" s="18" t="s">
        <v>479</v>
      </c>
      <c r="D28" s="18" t="s">
        <v>480</v>
      </c>
      <c r="E28" s="18" t="s">
        <v>555</v>
      </c>
      <c r="F28" s="18" t="s">
        <v>563</v>
      </c>
    </row>
    <row r="29" spans="1:8" x14ac:dyDescent="0.4">
      <c r="A29" s="136" t="s">
        <v>169</v>
      </c>
      <c r="B29" s="136" t="s">
        <v>52</v>
      </c>
      <c r="C29" s="18" t="s">
        <v>556</v>
      </c>
      <c r="D29" s="18" t="s">
        <v>557</v>
      </c>
      <c r="E29" s="18" t="s">
        <v>558</v>
      </c>
      <c r="F29" s="18" t="s">
        <v>559</v>
      </c>
      <c r="G29" s="18" t="s">
        <v>560</v>
      </c>
      <c r="H29" s="18" t="s">
        <v>561</v>
      </c>
    </row>
    <row r="30" spans="1:8" ht="37.5" x14ac:dyDescent="0.4">
      <c r="A30" s="136" t="s">
        <v>177</v>
      </c>
      <c r="B30" s="136" t="s">
        <v>178</v>
      </c>
      <c r="C30" s="18" t="s">
        <v>562</v>
      </c>
      <c r="D30" s="18" t="s">
        <v>561</v>
      </c>
    </row>
    <row r="31" spans="1:8" x14ac:dyDescent="0.4">
      <c r="A31" s="136" t="s">
        <v>377</v>
      </c>
      <c r="B31" s="136" t="s">
        <v>173</v>
      </c>
      <c r="C31" s="18" t="s">
        <v>136</v>
      </c>
      <c r="D31" s="18" t="s">
        <v>68</v>
      </c>
      <c r="E31" s="18" t="s">
        <v>563</v>
      </c>
      <c r="F31" s="18" t="s">
        <v>564</v>
      </c>
    </row>
    <row r="32" spans="1:8" ht="37.5" x14ac:dyDescent="0.4">
      <c r="A32" s="136" t="s">
        <v>179</v>
      </c>
      <c r="B32" s="136" t="s">
        <v>180</v>
      </c>
      <c r="C32" s="18" t="s">
        <v>136</v>
      </c>
      <c r="D32" s="18" t="s">
        <v>68</v>
      </c>
      <c r="E32" s="18" t="s">
        <v>563</v>
      </c>
      <c r="F32" s="18" t="s">
        <v>564</v>
      </c>
      <c r="G32" s="18" t="s">
        <v>565</v>
      </c>
    </row>
    <row r="33" spans="1:13" ht="56.25" x14ac:dyDescent="0.4">
      <c r="A33" s="136" t="s">
        <v>28</v>
      </c>
      <c r="B33" s="136" t="s">
        <v>29</v>
      </c>
      <c r="C33" s="18" t="s">
        <v>566</v>
      </c>
      <c r="D33" s="18" t="s">
        <v>567</v>
      </c>
      <c r="E33" s="18" t="s">
        <v>568</v>
      </c>
      <c r="F33" s="18" t="s">
        <v>569</v>
      </c>
    </row>
    <row r="34" spans="1:13" ht="37.5" x14ac:dyDescent="0.4">
      <c r="A34" s="136" t="s">
        <v>30</v>
      </c>
      <c r="B34" s="136" t="s">
        <v>31</v>
      </c>
      <c r="C34" s="18" t="s">
        <v>570</v>
      </c>
      <c r="D34" s="18" t="s">
        <v>571</v>
      </c>
    </row>
    <row r="35" spans="1:13" ht="37.5" x14ac:dyDescent="0.4">
      <c r="A35" s="136" t="s">
        <v>174</v>
      </c>
      <c r="B35" s="136" t="s">
        <v>387</v>
      </c>
      <c r="C35" s="18" t="s">
        <v>570</v>
      </c>
      <c r="D35" s="18" t="s">
        <v>571</v>
      </c>
    </row>
    <row r="36" spans="1:13" ht="37.5" x14ac:dyDescent="0.4">
      <c r="A36" s="136" t="s">
        <v>32</v>
      </c>
      <c r="B36" s="136" t="s">
        <v>145</v>
      </c>
      <c r="C36" s="18" t="s">
        <v>572</v>
      </c>
      <c r="D36" s="18" t="s">
        <v>573</v>
      </c>
      <c r="E36" s="18" t="s">
        <v>574</v>
      </c>
      <c r="F36" s="18" t="s">
        <v>575</v>
      </c>
    </row>
    <row r="37" spans="1:13" x14ac:dyDescent="0.4">
      <c r="A37" s="136" t="s">
        <v>33</v>
      </c>
      <c r="B37" s="136" t="s">
        <v>397</v>
      </c>
      <c r="C37" s="18" t="s">
        <v>136</v>
      </c>
      <c r="D37" s="18" t="s">
        <v>68</v>
      </c>
      <c r="E37" s="18" t="s">
        <v>576</v>
      </c>
      <c r="F37" s="18" t="s">
        <v>577</v>
      </c>
      <c r="G37" s="18" t="s">
        <v>578</v>
      </c>
      <c r="H37" s="18" t="s">
        <v>579</v>
      </c>
    </row>
    <row r="38" spans="1:13" ht="56.25" x14ac:dyDescent="0.4">
      <c r="A38" s="136" t="s">
        <v>34</v>
      </c>
      <c r="B38" s="136" t="s">
        <v>35</v>
      </c>
      <c r="C38" s="18" t="s">
        <v>580</v>
      </c>
      <c r="D38" s="18" t="s">
        <v>581</v>
      </c>
      <c r="E38" s="18" t="s">
        <v>582</v>
      </c>
      <c r="F38" s="18" t="s">
        <v>583</v>
      </c>
      <c r="G38" s="18" t="s">
        <v>584</v>
      </c>
      <c r="H38" s="18" t="s">
        <v>585</v>
      </c>
      <c r="I38" s="18" t="s">
        <v>586</v>
      </c>
    </row>
    <row r="39" spans="1:13" ht="37.5" x14ac:dyDescent="0.4">
      <c r="A39" s="136" t="s">
        <v>36</v>
      </c>
      <c r="B39" s="136" t="s">
        <v>37</v>
      </c>
      <c r="C39" s="18" t="s">
        <v>587</v>
      </c>
      <c r="D39" s="18" t="s">
        <v>588</v>
      </c>
      <c r="E39" s="18" t="s">
        <v>68</v>
      </c>
      <c r="F39" s="18" t="s">
        <v>563</v>
      </c>
      <c r="G39" s="18" t="s">
        <v>589</v>
      </c>
      <c r="H39" s="18" t="s">
        <v>590</v>
      </c>
    </row>
    <row r="40" spans="1:13" ht="37.5" x14ac:dyDescent="0.4">
      <c r="A40" s="136" t="s">
        <v>39</v>
      </c>
      <c r="B40" s="136" t="s">
        <v>40</v>
      </c>
      <c r="C40" s="18" t="s">
        <v>591</v>
      </c>
      <c r="D40" s="18" t="s">
        <v>592</v>
      </c>
      <c r="E40" s="18" t="s">
        <v>593</v>
      </c>
      <c r="F40" s="18" t="s">
        <v>594</v>
      </c>
      <c r="G40" s="18" t="s">
        <v>595</v>
      </c>
      <c r="H40" s="18" t="s">
        <v>596</v>
      </c>
    </row>
    <row r="41" spans="1:13" x14ac:dyDescent="0.4">
      <c r="A41" s="136" t="s">
        <v>41</v>
      </c>
      <c r="B41" s="136" t="s">
        <v>157</v>
      </c>
      <c r="C41" s="18" t="s">
        <v>591</v>
      </c>
      <c r="D41" s="18" t="s">
        <v>592</v>
      </c>
      <c r="E41" s="18" t="s">
        <v>593</v>
      </c>
      <c r="F41" s="18" t="s">
        <v>594</v>
      </c>
      <c r="G41" s="18" t="s">
        <v>595</v>
      </c>
      <c r="H41" s="18" t="s">
        <v>596</v>
      </c>
      <c r="I41" s="18" t="s">
        <v>597</v>
      </c>
      <c r="J41" s="18" t="s">
        <v>598</v>
      </c>
    </row>
    <row r="42" spans="1:13" x14ac:dyDescent="0.4">
      <c r="A42" s="136" t="s">
        <v>42</v>
      </c>
      <c r="B42" s="136" t="s">
        <v>158</v>
      </c>
      <c r="C42" s="18" t="s">
        <v>591</v>
      </c>
      <c r="D42" s="18" t="s">
        <v>592</v>
      </c>
      <c r="E42" s="18" t="s">
        <v>593</v>
      </c>
      <c r="F42" s="18" t="s">
        <v>594</v>
      </c>
      <c r="G42" s="18" t="s">
        <v>595</v>
      </c>
      <c r="H42" s="18" t="s">
        <v>596</v>
      </c>
    </row>
    <row r="43" spans="1:13" x14ac:dyDescent="0.4">
      <c r="A43" s="136" t="s">
        <v>147</v>
      </c>
      <c r="B43" s="137" t="s">
        <v>363</v>
      </c>
      <c r="C43" s="18" t="s">
        <v>136</v>
      </c>
      <c r="D43" s="18" t="s">
        <v>68</v>
      </c>
      <c r="E43" s="18" t="s">
        <v>563</v>
      </c>
      <c r="F43" s="18" t="s">
        <v>599</v>
      </c>
      <c r="G43" s="18" t="s">
        <v>600</v>
      </c>
      <c r="H43" s="18" t="s">
        <v>601</v>
      </c>
      <c r="I43" s="18" t="s">
        <v>602</v>
      </c>
      <c r="J43" s="18" t="s">
        <v>603</v>
      </c>
      <c r="K43" s="18" t="s">
        <v>604</v>
      </c>
    </row>
    <row r="44" spans="1:13" ht="56.25" x14ac:dyDescent="0.4">
      <c r="A44" s="136" t="s">
        <v>164</v>
      </c>
      <c r="B44" s="136" t="s">
        <v>376</v>
      </c>
      <c r="C44" s="18" t="s">
        <v>136</v>
      </c>
      <c r="D44" s="18" t="s">
        <v>68</v>
      </c>
      <c r="E44" s="18" t="s">
        <v>563</v>
      </c>
      <c r="F44" s="18" t="s">
        <v>599</v>
      </c>
      <c r="G44" s="18" t="s">
        <v>600</v>
      </c>
      <c r="H44" s="18" t="s">
        <v>601</v>
      </c>
      <c r="I44" s="18" t="s">
        <v>602</v>
      </c>
      <c r="J44" s="18" t="s">
        <v>603</v>
      </c>
      <c r="K44" s="18" t="s">
        <v>604</v>
      </c>
    </row>
    <row r="45" spans="1:13" x14ac:dyDescent="0.4">
      <c r="A45" s="136" t="s">
        <v>43</v>
      </c>
      <c r="B45" s="136" t="s">
        <v>44</v>
      </c>
      <c r="C45" s="18" t="s">
        <v>136</v>
      </c>
      <c r="D45" s="18" t="s">
        <v>68</v>
      </c>
      <c r="E45" s="18" t="s">
        <v>563</v>
      </c>
      <c r="F45" s="18" t="s">
        <v>599</v>
      </c>
      <c r="G45" s="18" t="s">
        <v>600</v>
      </c>
      <c r="H45" s="18" t="s">
        <v>601</v>
      </c>
      <c r="I45" s="18" t="s">
        <v>602</v>
      </c>
      <c r="J45" s="18" t="s">
        <v>603</v>
      </c>
      <c r="K45" s="18" t="s">
        <v>604</v>
      </c>
      <c r="L45" s="18" t="s">
        <v>605</v>
      </c>
      <c r="M45" s="18" t="s">
        <v>606</v>
      </c>
    </row>
    <row r="46" spans="1:13" ht="37.5" x14ac:dyDescent="0.4">
      <c r="A46" s="136" t="s">
        <v>165</v>
      </c>
      <c r="B46" s="136" t="s">
        <v>398</v>
      </c>
      <c r="C46" s="18" t="s">
        <v>607</v>
      </c>
      <c r="D46" s="18" t="s">
        <v>608</v>
      </c>
    </row>
    <row r="47" spans="1:13" ht="131.25" x14ac:dyDescent="0.4">
      <c r="A47" s="136" t="s">
        <v>45</v>
      </c>
      <c r="B47" s="136" t="s">
        <v>399</v>
      </c>
      <c r="C47" s="18" t="s">
        <v>609</v>
      </c>
      <c r="D47" s="18" t="s">
        <v>610</v>
      </c>
      <c r="E47" s="18" t="s">
        <v>611</v>
      </c>
      <c r="F47" s="18" t="s">
        <v>68</v>
      </c>
      <c r="G47" s="18" t="s">
        <v>136</v>
      </c>
      <c r="H47" s="18" t="s">
        <v>563</v>
      </c>
    </row>
    <row r="48" spans="1:13" x14ac:dyDescent="0.4">
      <c r="A48" s="136" t="s">
        <v>166</v>
      </c>
      <c r="B48" s="136" t="s">
        <v>46</v>
      </c>
      <c r="C48" s="18" t="s">
        <v>612</v>
      </c>
      <c r="D48" s="18" t="s">
        <v>613</v>
      </c>
      <c r="E48" s="18" t="s">
        <v>614</v>
      </c>
    </row>
    <row r="49" spans="1:9" ht="93.75" x14ac:dyDescent="0.4">
      <c r="A49" s="136" t="s">
        <v>47</v>
      </c>
      <c r="B49" s="136" t="s">
        <v>167</v>
      </c>
      <c r="C49" s="18" t="s">
        <v>516</v>
      </c>
      <c r="D49" s="18" t="s">
        <v>506</v>
      </c>
      <c r="E49" s="18" t="s">
        <v>517</v>
      </c>
      <c r="F49" s="18" t="s">
        <v>507</v>
      </c>
      <c r="G49" s="18" t="s">
        <v>619</v>
      </c>
      <c r="H49" s="18" t="s">
        <v>615</v>
      </c>
      <c r="I49" s="18" t="s">
        <v>620</v>
      </c>
    </row>
    <row r="50" spans="1:9" x14ac:dyDescent="0.4">
      <c r="A50" s="136" t="s">
        <v>132</v>
      </c>
      <c r="B50" s="137" t="s">
        <v>363</v>
      </c>
      <c r="C50" s="18" t="s">
        <v>516</v>
      </c>
      <c r="D50" s="18" t="s">
        <v>506</v>
      </c>
      <c r="E50" s="18" t="s">
        <v>517</v>
      </c>
      <c r="F50" s="18" t="s">
        <v>507</v>
      </c>
      <c r="G50" s="18" t="s">
        <v>616</v>
      </c>
    </row>
    <row r="51" spans="1:9" ht="56.25" x14ac:dyDescent="0.4">
      <c r="A51" s="136" t="s">
        <v>170</v>
      </c>
      <c r="B51" s="136" t="s">
        <v>54</v>
      </c>
      <c r="C51" s="18" t="s">
        <v>516</v>
      </c>
      <c r="D51" s="18" t="s">
        <v>506</v>
      </c>
      <c r="E51" s="18" t="s">
        <v>517</v>
      </c>
      <c r="F51" s="18" t="s">
        <v>507</v>
      </c>
      <c r="G51" s="18" t="s">
        <v>616</v>
      </c>
      <c r="H51" s="18" t="s">
        <v>617</v>
      </c>
      <c r="I51" s="18" t="s">
        <v>618</v>
      </c>
    </row>
    <row r="52" spans="1:9" x14ac:dyDescent="0.4">
      <c r="A52" s="136" t="s">
        <v>181</v>
      </c>
      <c r="B52" s="136" t="s">
        <v>378</v>
      </c>
      <c r="C52" s="18" t="s">
        <v>516</v>
      </c>
      <c r="D52" s="18" t="s">
        <v>506</v>
      </c>
      <c r="E52" s="18" t="s">
        <v>517</v>
      </c>
      <c r="F52" s="18" t="s">
        <v>507</v>
      </c>
      <c r="G52" s="18" t="s">
        <v>619</v>
      </c>
      <c r="H52" s="18" t="s">
        <v>615</v>
      </c>
      <c r="I52" s="18" t="s">
        <v>620</v>
      </c>
    </row>
    <row r="53" spans="1:9" x14ac:dyDescent="0.4">
      <c r="A53" s="136" t="s">
        <v>48</v>
      </c>
      <c r="B53" s="136" t="s">
        <v>49</v>
      </c>
      <c r="C53" s="18" t="s">
        <v>621</v>
      </c>
      <c r="D53" s="18" t="s">
        <v>622</v>
      </c>
      <c r="E53" s="18" t="s">
        <v>623</v>
      </c>
      <c r="F53" s="18" t="s">
        <v>624</v>
      </c>
    </row>
    <row r="54" spans="1:9" x14ac:dyDescent="0.4">
      <c r="A54" s="136" t="s">
        <v>168</v>
      </c>
      <c r="B54" s="136" t="s">
        <v>459</v>
      </c>
      <c r="C54" s="18" t="s">
        <v>625</v>
      </c>
      <c r="D54" s="18" t="s">
        <v>626</v>
      </c>
      <c r="E54" s="18" t="s">
        <v>627</v>
      </c>
      <c r="F54" s="18" t="s">
        <v>628</v>
      </c>
      <c r="G54" s="18" t="s">
        <v>629</v>
      </c>
      <c r="H54" s="18" t="s">
        <v>630</v>
      </c>
    </row>
    <row r="55" spans="1:9" x14ac:dyDescent="0.4">
      <c r="A55" s="136" t="s">
        <v>50</v>
      </c>
      <c r="B55" s="136" t="s">
        <v>51</v>
      </c>
      <c r="C55" s="18" t="s">
        <v>631</v>
      </c>
      <c r="D55" s="18" t="s">
        <v>632</v>
      </c>
      <c r="E55" s="18" t="s">
        <v>633</v>
      </c>
    </row>
    <row r="56" spans="1:9" x14ac:dyDescent="0.4">
      <c r="A56" s="136" t="s">
        <v>175</v>
      </c>
      <c r="B56" s="136" t="s">
        <v>176</v>
      </c>
      <c r="C56" s="18" t="s">
        <v>597</v>
      </c>
      <c r="D56" s="18" t="s">
        <v>634</v>
      </c>
      <c r="E56" s="18" t="s">
        <v>598</v>
      </c>
    </row>
    <row r="57" spans="1:9" ht="37.5" x14ac:dyDescent="0.4">
      <c r="A57" s="136" t="s">
        <v>182</v>
      </c>
      <c r="B57" s="136" t="s">
        <v>400</v>
      </c>
      <c r="C57" s="18" t="s">
        <v>635</v>
      </c>
      <c r="D57" s="18" t="s">
        <v>636</v>
      </c>
      <c r="E57" s="18" t="s">
        <v>637</v>
      </c>
      <c r="F57" s="18" t="s">
        <v>638</v>
      </c>
      <c r="G57" s="18" t="s">
        <v>639</v>
      </c>
    </row>
    <row r="58" spans="1:9" x14ac:dyDescent="0.4">
      <c r="A58" s="136" t="s">
        <v>185</v>
      </c>
      <c r="B58" s="136" t="s">
        <v>63</v>
      </c>
      <c r="C58" s="18" t="s">
        <v>640</v>
      </c>
      <c r="D58" s="18" t="s">
        <v>641</v>
      </c>
      <c r="E58" s="18" t="s">
        <v>642</v>
      </c>
      <c r="F58" s="18" t="s">
        <v>643</v>
      </c>
      <c r="G58" s="18" t="s">
        <v>644</v>
      </c>
      <c r="H58" s="18" t="s">
        <v>645</v>
      </c>
      <c r="I58" s="18" t="s">
        <v>646</v>
      </c>
    </row>
    <row r="59" spans="1:9" ht="37.5" x14ac:dyDescent="0.4">
      <c r="A59" s="136" t="s">
        <v>184</v>
      </c>
      <c r="B59" s="136" t="s">
        <v>62</v>
      </c>
      <c r="C59" s="18" t="s">
        <v>647</v>
      </c>
      <c r="D59" s="18" t="s">
        <v>648</v>
      </c>
      <c r="E59" s="18" t="s">
        <v>649</v>
      </c>
      <c r="F59" s="18" t="s">
        <v>650</v>
      </c>
    </row>
    <row r="60" spans="1:9" x14ac:dyDescent="0.4">
      <c r="A60" s="136" t="s">
        <v>186</v>
      </c>
      <c r="B60" s="136" t="s">
        <v>66</v>
      </c>
      <c r="C60" s="18" t="s">
        <v>651</v>
      </c>
      <c r="D60" s="18" t="s">
        <v>652</v>
      </c>
    </row>
  </sheetData>
  <sheetProtection algorithmName="SHA-512" hashValue="PKlqS4WZLXq0HE09MT6oNAkD1tOEDBhocoEEGrwmPzAHwUnWenFpElCC05vd9Ku9Tf/bOB5BbATKIYdFH1ze6g==" saltValue="T6LwV2mlX/j4k0mUV45STw==" spinCount="100000" sheet="1" objects="1" scenarios="1"/>
  <phoneticPr fontId="1"/>
  <hyperlinks>
    <hyperlink ref="B4" location="ブザー!A1" display="ここをクリックしてください" xr:uid="{FE62BAB4-1770-4C3B-BF3B-B3A031E54FC0}"/>
    <hyperlink ref="B2" location="組み合わせ表!A1" display="ここをクリックしてください" xr:uid="{898B4E10-1B5F-42E2-BFB7-58EC007A358C}"/>
    <hyperlink ref="B25" location="検知目安水量!A1" display="ここをクリックしてください" xr:uid="{08838958-BAD2-4482-9475-62F76B90CA8A}"/>
    <hyperlink ref="B43" location="計装線!A1" display="ここをクリックしてください" xr:uid="{D63D7863-4A3D-45F9-9694-DBAC514FA058}"/>
    <hyperlink ref="B50" location="外部出力接点仕様!A1" display="ここをクリックしてください" xr:uid="{F3CF139C-9D2C-41A4-85F6-C11A90DB4EF1}"/>
    <hyperlink ref="B3" location="後継品一覧!A1" display="ここをクリックしてください" xr:uid="{885DCFFB-0372-4FFF-88EC-ED2210864E29}"/>
    <hyperlink ref="B5" location="'1回路検知器比較'!A1" display="ここをクリックしてください" xr:uid="{C2D1122D-DF2A-4F27-A42F-0BBD4EE4B7FF}"/>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5C4FDE4E-1E8D-4354-B3B0-EBB8B76E3EA6}">
            <xm:f>AND(検索窓!$B$4&lt;&gt;"",       SUMPRODUCT(--ISNUMBER(SEARCH(検索窓!$B$4, A2)))       + SUMPRODUCT(--ISNUMBER(SEARCH(検索窓!$B$4, C2:Z2))) &gt; 0 )</xm:f>
            <x14:dxf>
              <fill>
                <patternFill>
                  <bgColor rgb="FFFFC000"/>
                </patternFill>
              </fill>
            </x14:dxf>
          </x14:cfRule>
          <xm:sqref>A2:A60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488A-430B-4329-B5DE-50E1154A4E9E}">
  <sheetPr>
    <tabColor theme="8" tint="0.79998168889431442"/>
  </sheetPr>
  <dimension ref="A1:N15"/>
  <sheetViews>
    <sheetView showGridLines="0" workbookViewId="0">
      <pane ySplit="1" topLeftCell="A2" activePane="bottomLeft" state="frozen"/>
      <selection pane="bottomLeft" activeCell="B17" sqref="B17"/>
    </sheetView>
  </sheetViews>
  <sheetFormatPr defaultRowHeight="18.75" x14ac:dyDescent="0.4"/>
  <cols>
    <col min="1" max="1" width="72.25" style="18" customWidth="1"/>
    <col min="2" max="2" width="120.875" style="18" customWidth="1"/>
    <col min="3" max="26" width="0" style="18" hidden="1" customWidth="1"/>
    <col min="27" max="16384" width="9" style="18"/>
  </cols>
  <sheetData>
    <row r="1" spans="1:14" x14ac:dyDescent="0.4">
      <c r="A1" s="138" t="s">
        <v>0</v>
      </c>
      <c r="B1" s="138" t="s">
        <v>1</v>
      </c>
    </row>
    <row r="2" spans="1:14" x14ac:dyDescent="0.4">
      <c r="A2" s="140" t="s">
        <v>435</v>
      </c>
      <c r="B2" s="140" t="s">
        <v>65</v>
      </c>
      <c r="C2" s="18" t="s">
        <v>655</v>
      </c>
      <c r="D2" s="18" t="s">
        <v>656</v>
      </c>
      <c r="E2" s="18" t="s">
        <v>657</v>
      </c>
      <c r="F2" s="18" t="s">
        <v>658</v>
      </c>
      <c r="G2" s="18" t="s">
        <v>659</v>
      </c>
      <c r="H2" s="18" t="s">
        <v>660</v>
      </c>
    </row>
    <row r="3" spans="1:14" x14ac:dyDescent="0.4">
      <c r="A3" s="140" t="s">
        <v>198</v>
      </c>
      <c r="B3" s="140" t="s">
        <v>60</v>
      </c>
      <c r="C3" s="18" t="s">
        <v>661</v>
      </c>
      <c r="D3" s="18" t="s">
        <v>662</v>
      </c>
      <c r="E3" s="18" t="s">
        <v>653</v>
      </c>
      <c r="F3" s="18" t="s">
        <v>654</v>
      </c>
      <c r="G3" s="18" t="s">
        <v>663</v>
      </c>
      <c r="H3" s="18" t="s">
        <v>702</v>
      </c>
    </row>
    <row r="4" spans="1:14" x14ac:dyDescent="0.4">
      <c r="A4" s="140" t="s">
        <v>14</v>
      </c>
      <c r="B4" s="140" t="s">
        <v>15</v>
      </c>
      <c r="C4" s="18" t="s">
        <v>664</v>
      </c>
      <c r="D4" s="18" t="s">
        <v>665</v>
      </c>
      <c r="E4" s="18" t="s">
        <v>666</v>
      </c>
      <c r="F4" s="18" t="s">
        <v>667</v>
      </c>
      <c r="G4" s="18" t="s">
        <v>669</v>
      </c>
      <c r="H4" s="18" t="s">
        <v>668</v>
      </c>
      <c r="I4" s="18" t="s">
        <v>670</v>
      </c>
    </row>
    <row r="5" spans="1:14" x14ac:dyDescent="0.4">
      <c r="A5" s="140" t="s">
        <v>188</v>
      </c>
      <c r="B5" s="140" t="s">
        <v>17</v>
      </c>
      <c r="C5" s="18" t="s">
        <v>664</v>
      </c>
      <c r="D5" s="18" t="s">
        <v>665</v>
      </c>
      <c r="E5" s="18" t="s">
        <v>671</v>
      </c>
      <c r="F5" s="18" t="s">
        <v>672</v>
      </c>
      <c r="G5" s="18" t="s">
        <v>673</v>
      </c>
      <c r="H5" s="18" t="s">
        <v>674</v>
      </c>
      <c r="I5" s="18" t="s">
        <v>675</v>
      </c>
    </row>
    <row r="6" spans="1:14" ht="93.75" x14ac:dyDescent="0.4">
      <c r="A6" s="140" t="s">
        <v>16</v>
      </c>
      <c r="B6" s="140" t="s">
        <v>191</v>
      </c>
      <c r="C6" s="18" t="s">
        <v>661</v>
      </c>
      <c r="D6" s="18" t="s">
        <v>662</v>
      </c>
      <c r="E6" s="18" t="s">
        <v>653</v>
      </c>
      <c r="F6" s="18" t="s">
        <v>654</v>
      </c>
      <c r="G6" s="18" t="s">
        <v>663</v>
      </c>
      <c r="H6" s="18" t="s">
        <v>671</v>
      </c>
      <c r="I6" s="18" t="s">
        <v>676</v>
      </c>
      <c r="J6" s="18" t="s">
        <v>702</v>
      </c>
    </row>
    <row r="7" spans="1:14" ht="75" x14ac:dyDescent="0.4">
      <c r="A7" s="140" t="s">
        <v>38</v>
      </c>
      <c r="B7" s="140" t="s">
        <v>436</v>
      </c>
      <c r="C7" s="18" t="s">
        <v>661</v>
      </c>
      <c r="D7" s="18" t="s">
        <v>662</v>
      </c>
      <c r="E7" s="18" t="s">
        <v>653</v>
      </c>
      <c r="F7" s="18" t="s">
        <v>654</v>
      </c>
      <c r="G7" s="18" t="s">
        <v>663</v>
      </c>
      <c r="H7" s="18" t="s">
        <v>677</v>
      </c>
      <c r="I7" s="18" t="s">
        <v>676</v>
      </c>
      <c r="J7" s="18" t="s">
        <v>702</v>
      </c>
    </row>
    <row r="8" spans="1:14" x14ac:dyDescent="0.4">
      <c r="A8" s="140" t="s">
        <v>189</v>
      </c>
      <c r="B8" s="141" t="s">
        <v>363</v>
      </c>
      <c r="C8" s="18" t="s">
        <v>653</v>
      </c>
      <c r="D8" s="18" t="s">
        <v>654</v>
      </c>
      <c r="E8" s="18" t="s">
        <v>663</v>
      </c>
      <c r="F8" s="18" t="s">
        <v>678</v>
      </c>
      <c r="G8" s="18" t="s">
        <v>679</v>
      </c>
    </row>
    <row r="9" spans="1:14" x14ac:dyDescent="0.4">
      <c r="A9" s="140" t="s">
        <v>196</v>
      </c>
      <c r="B9" s="140" t="s">
        <v>460</v>
      </c>
      <c r="C9" s="18" t="s">
        <v>653</v>
      </c>
      <c r="D9" s="18" t="s">
        <v>654</v>
      </c>
      <c r="E9" s="18" t="s">
        <v>663</v>
      </c>
      <c r="F9" s="18" t="s">
        <v>680</v>
      </c>
      <c r="G9" s="18" t="s">
        <v>681</v>
      </c>
      <c r="H9" s="18" t="s">
        <v>679</v>
      </c>
      <c r="I9" s="18" t="s">
        <v>661</v>
      </c>
      <c r="J9" s="18" t="s">
        <v>662</v>
      </c>
      <c r="K9" s="18" t="s">
        <v>702</v>
      </c>
    </row>
    <row r="10" spans="1:14" ht="37.5" x14ac:dyDescent="0.4">
      <c r="A10" s="140" t="s">
        <v>193</v>
      </c>
      <c r="B10" s="140" t="s">
        <v>190</v>
      </c>
      <c r="C10" s="18" t="s">
        <v>653</v>
      </c>
      <c r="D10" s="18" t="s">
        <v>654</v>
      </c>
      <c r="E10" s="18" t="s">
        <v>663</v>
      </c>
      <c r="F10" s="18" t="s">
        <v>682</v>
      </c>
      <c r="G10" s="18" t="s">
        <v>683</v>
      </c>
      <c r="H10" s="18" t="s">
        <v>684</v>
      </c>
      <c r="I10" s="18" t="s">
        <v>685</v>
      </c>
      <c r="J10" s="18" t="s">
        <v>686</v>
      </c>
      <c r="K10" s="18" t="s">
        <v>687</v>
      </c>
      <c r="L10" s="18" t="s">
        <v>688</v>
      </c>
      <c r="M10" s="18" t="s">
        <v>689</v>
      </c>
      <c r="N10" s="18" t="s">
        <v>679</v>
      </c>
    </row>
    <row r="11" spans="1:14" ht="37.5" x14ac:dyDescent="0.4">
      <c r="A11" s="140" t="s">
        <v>197</v>
      </c>
      <c r="B11" s="140" t="s">
        <v>437</v>
      </c>
      <c r="C11" s="18" t="s">
        <v>653</v>
      </c>
      <c r="D11" s="18" t="s">
        <v>654</v>
      </c>
      <c r="E11" s="18" t="s">
        <v>663</v>
      </c>
      <c r="F11" s="18" t="s">
        <v>690</v>
      </c>
      <c r="G11" s="18" t="s">
        <v>661</v>
      </c>
      <c r="H11" s="18" t="s">
        <v>662</v>
      </c>
      <c r="I11" s="18" t="s">
        <v>702</v>
      </c>
      <c r="J11" s="18" t="s">
        <v>689</v>
      </c>
    </row>
    <row r="12" spans="1:14" ht="37.5" x14ac:dyDescent="0.4">
      <c r="A12" s="140" t="s">
        <v>194</v>
      </c>
      <c r="B12" s="140" t="s">
        <v>195</v>
      </c>
      <c r="C12" s="18" t="s">
        <v>691</v>
      </c>
      <c r="D12" s="18" t="s">
        <v>692</v>
      </c>
      <c r="E12" s="18" t="s">
        <v>693</v>
      </c>
      <c r="F12" s="18" t="s">
        <v>694</v>
      </c>
      <c r="G12" s="18" t="s">
        <v>695</v>
      </c>
    </row>
    <row r="13" spans="1:14" ht="37.5" x14ac:dyDescent="0.4">
      <c r="A13" s="140" t="s">
        <v>53</v>
      </c>
      <c r="B13" s="140" t="s">
        <v>200</v>
      </c>
      <c r="C13" s="18" t="s">
        <v>696</v>
      </c>
      <c r="D13" s="18" t="s">
        <v>697</v>
      </c>
      <c r="E13" s="18" t="s">
        <v>698</v>
      </c>
      <c r="F13" s="18" t="s">
        <v>699</v>
      </c>
      <c r="G13" s="18" t="s">
        <v>700</v>
      </c>
      <c r="H13" s="18" t="s">
        <v>701</v>
      </c>
    </row>
    <row r="14" spans="1:14" ht="37.5" x14ac:dyDescent="0.4">
      <c r="A14" s="140" t="s">
        <v>61</v>
      </c>
      <c r="B14" s="140" t="s">
        <v>199</v>
      </c>
      <c r="C14" s="18" t="s">
        <v>703</v>
      </c>
      <c r="D14" s="18" t="s">
        <v>704</v>
      </c>
      <c r="E14" s="18" t="s">
        <v>702</v>
      </c>
      <c r="F14" s="18" t="s">
        <v>705</v>
      </c>
      <c r="G14" s="18" t="s">
        <v>706</v>
      </c>
    </row>
    <row r="15" spans="1:14" ht="56.25" x14ac:dyDescent="0.4">
      <c r="A15" s="142" t="s">
        <v>192</v>
      </c>
      <c r="B15" s="140" t="s">
        <v>381</v>
      </c>
      <c r="C15" s="18" t="s">
        <v>689</v>
      </c>
      <c r="D15" s="18" t="s">
        <v>707</v>
      </c>
      <c r="E15" s="18" t="s">
        <v>708</v>
      </c>
    </row>
  </sheetData>
  <sheetProtection algorithmName="SHA-512" hashValue="/ZYvkd0dsciJQVF88JYGrSzPSMDc85TRJ2ZyUmDcQwwxMMaJp8Fna4gRZpT5QJWVGkNBBboFoxg0kT/d6Hburg==" saltValue="hEfUYqFE5sgRvdLHGG006Q==" spinCount="100000" sheet="1" objects="1" scenarios="1"/>
  <phoneticPr fontId="1"/>
  <hyperlinks>
    <hyperlink ref="B8" location="イラスト!A1" display="ここをクリックしてください" xr:uid="{3039B8DA-B3E6-4880-9D6F-3B6B71631AE5}"/>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89B19D75-DA9E-4212-85DF-EEA24116ADBB}">
            <xm:f>AND(検索窓!$B$4&lt;&gt;"",       SUMPRODUCT(--ISNUMBER(SEARCH(検索窓!$B$4, A2)))       + SUMPRODUCT(--ISNUMBER(SEARCH(検索窓!$B$4, C2:Z2))) &gt; 0 )</xm:f>
            <x14:dxf>
              <fill>
                <patternFill>
                  <bgColor rgb="FFFFC000"/>
                </patternFill>
              </fill>
            </x14:dxf>
          </x14:cfRule>
          <xm:sqref>A2:A15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A9F1-3976-4445-93AB-18867CE6EE72}">
  <sheetPr>
    <tabColor theme="8" tint="0.79998168889431442"/>
  </sheetPr>
  <dimension ref="A1:I6"/>
  <sheetViews>
    <sheetView showGridLines="0" workbookViewId="0">
      <pane ySplit="1" topLeftCell="A2" activePane="bottomLeft" state="frozen"/>
      <selection pane="bottomLeft" activeCell="B5" sqref="B5"/>
    </sheetView>
  </sheetViews>
  <sheetFormatPr defaultRowHeight="18.75" x14ac:dyDescent="0.4"/>
  <cols>
    <col min="1" max="1" width="80.25" style="18" customWidth="1"/>
    <col min="2" max="2" width="120.875" style="18" customWidth="1"/>
    <col min="3" max="26" width="0" style="18" hidden="1" customWidth="1"/>
    <col min="27" max="16384" width="9" style="18"/>
  </cols>
  <sheetData>
    <row r="1" spans="1:9" x14ac:dyDescent="0.4">
      <c r="A1" s="138" t="s">
        <v>0</v>
      </c>
      <c r="B1" s="138" t="s">
        <v>1</v>
      </c>
    </row>
    <row r="2" spans="1:9" x14ac:dyDescent="0.4">
      <c r="A2" s="143" t="s">
        <v>187</v>
      </c>
      <c r="B2" s="143" t="s">
        <v>4</v>
      </c>
      <c r="C2" s="18" t="s">
        <v>709</v>
      </c>
      <c r="D2" s="18" t="s">
        <v>710</v>
      </c>
      <c r="E2" s="18" t="s">
        <v>655</v>
      </c>
      <c r="F2" s="18" t="s">
        <v>718</v>
      </c>
    </row>
    <row r="3" spans="1:9" x14ac:dyDescent="0.4">
      <c r="A3" s="143" t="s">
        <v>473</v>
      </c>
      <c r="B3" s="178" t="s">
        <v>363</v>
      </c>
      <c r="C3" s="18" t="s">
        <v>691</v>
      </c>
      <c r="D3" s="18" t="s">
        <v>711</v>
      </c>
      <c r="E3" s="18" t="s">
        <v>712</v>
      </c>
      <c r="F3" s="18" t="s">
        <v>713</v>
      </c>
      <c r="G3" s="18" t="s">
        <v>714</v>
      </c>
      <c r="H3" s="18" t="s">
        <v>715</v>
      </c>
    </row>
    <row r="4" spans="1:9" ht="37.5" x14ac:dyDescent="0.4">
      <c r="A4" s="143" t="s">
        <v>461</v>
      </c>
      <c r="B4" s="134" t="s">
        <v>363</v>
      </c>
      <c r="C4" s="18" t="s">
        <v>691</v>
      </c>
      <c r="D4" s="18" t="s">
        <v>716</v>
      </c>
      <c r="E4" s="18" t="s">
        <v>712</v>
      </c>
      <c r="F4" s="18" t="s">
        <v>713</v>
      </c>
      <c r="G4" s="18" t="s">
        <v>714</v>
      </c>
      <c r="H4" s="18" t="s">
        <v>715</v>
      </c>
      <c r="I4" s="18" t="s">
        <v>717</v>
      </c>
    </row>
    <row r="5" spans="1:9" ht="37.5" x14ac:dyDescent="0.4">
      <c r="A5" s="143" t="s">
        <v>474</v>
      </c>
      <c r="B5" s="134" t="s">
        <v>363</v>
      </c>
      <c r="C5" s="18" t="s">
        <v>709</v>
      </c>
      <c r="D5" s="18" t="s">
        <v>710</v>
      </c>
      <c r="E5" s="18" t="s">
        <v>664</v>
      </c>
      <c r="F5" s="18" t="s">
        <v>718</v>
      </c>
      <c r="G5" s="18" t="s">
        <v>719</v>
      </c>
      <c r="H5" s="18" t="s">
        <v>666</v>
      </c>
      <c r="I5" s="18" t="s">
        <v>671</v>
      </c>
    </row>
    <row r="6" spans="1:9" ht="112.5" x14ac:dyDescent="0.4">
      <c r="A6" s="143" t="s">
        <v>463</v>
      </c>
      <c r="B6" s="143" t="s">
        <v>438</v>
      </c>
      <c r="C6" s="18" t="s">
        <v>720</v>
      </c>
      <c r="D6" s="18" t="s">
        <v>664</v>
      </c>
      <c r="E6" s="18" t="s">
        <v>721</v>
      </c>
      <c r="F6" s="18" t="s">
        <v>719</v>
      </c>
      <c r="G6" s="18" t="s">
        <v>666</v>
      </c>
      <c r="H6" s="18" t="s">
        <v>671</v>
      </c>
    </row>
  </sheetData>
  <sheetProtection algorithmName="SHA-512" hashValue="HmQBEs8/1JW8OIRg4u4+H7IT80V9heMVT7a5PC0rwtrA/qSn5a/sUqCugsYFyEDJIqWSP2AkYD3+Npixt84TOg==" saltValue="4AqzDdDDIgzDitkec0At6Q==" spinCount="100000" sheet="1" objects="1" scenarios="1"/>
  <phoneticPr fontId="1"/>
  <hyperlinks>
    <hyperlink ref="B4" location="イラスト!A60" display="ここをクリックしてください" xr:uid="{097885EB-552F-4292-BF76-CF37DA3A9BEC}"/>
    <hyperlink ref="B5" location="イラスト!A100" display="ここをクリックしてください" xr:uid="{F9178A40-1596-44C6-92E2-E4C312374B29}"/>
    <hyperlink ref="B3" location="イラスト!A29" display="ここをクリックしてください" xr:uid="{EEF10691-0BCA-4AC4-91FA-0CE891B6E429}"/>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0B4E7E4D-C429-4E7F-A45C-4627282FFE5D}">
            <xm:f>AND(検索窓!$B$4&lt;&gt;"",       SUMPRODUCT(--ISNUMBER(SEARCH(検索窓!$B$4, A2)))       + SUMPRODUCT(--ISNUMBER(SEARCH(検索窓!$B$4, C2:Z2))) &gt; 0 )</xm:f>
            <x14:dxf>
              <fill>
                <patternFill>
                  <bgColor rgb="FFFFC000"/>
                </patternFill>
              </fill>
            </x14:dxf>
          </x14:cfRule>
          <xm:sqref>A2:A6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9D98-D0A4-40D1-AB55-F1F3DE5F0F82}">
  <sheetPr>
    <tabColor theme="8" tint="0.79998168889431442"/>
  </sheetPr>
  <dimension ref="A1:L15"/>
  <sheetViews>
    <sheetView showGridLines="0" zoomScaleNormal="100" workbookViewId="0">
      <pane ySplit="1" topLeftCell="A2" activePane="bottomLeft" state="frozen"/>
      <selection pane="bottomLeft" activeCell="B12" sqref="B12"/>
    </sheetView>
  </sheetViews>
  <sheetFormatPr defaultRowHeight="18.75" x14ac:dyDescent="0.4"/>
  <cols>
    <col min="1" max="1" width="72.75" style="18" customWidth="1"/>
    <col min="2" max="2" width="133.625" style="18" customWidth="1"/>
    <col min="3" max="3" width="5.5" style="18" hidden="1" customWidth="1"/>
    <col min="4" max="26" width="0" style="18" hidden="1" customWidth="1"/>
    <col min="27" max="16384" width="9" style="18"/>
  </cols>
  <sheetData>
    <row r="1" spans="1:12" x14ac:dyDescent="0.4">
      <c r="A1" s="138" t="s">
        <v>457</v>
      </c>
      <c r="B1" s="138" t="s">
        <v>1</v>
      </c>
    </row>
    <row r="2" spans="1:12" ht="112.5" x14ac:dyDescent="0.4">
      <c r="A2" s="144" t="s">
        <v>55</v>
      </c>
      <c r="B2" s="144" t="s">
        <v>226</v>
      </c>
      <c r="C2" s="18" t="s">
        <v>720</v>
      </c>
      <c r="D2" s="18" t="s">
        <v>722</v>
      </c>
      <c r="E2" s="18" t="s">
        <v>723</v>
      </c>
      <c r="F2" s="18" t="s">
        <v>724</v>
      </c>
      <c r="G2" s="18" t="s">
        <v>725</v>
      </c>
      <c r="H2" s="18" t="s">
        <v>713</v>
      </c>
      <c r="I2" s="18" t="s">
        <v>712</v>
      </c>
    </row>
    <row r="3" spans="1:12" ht="56.25" x14ac:dyDescent="0.4">
      <c r="A3" s="143" t="s">
        <v>221</v>
      </c>
      <c r="B3" s="143" t="s">
        <v>439</v>
      </c>
      <c r="C3" s="18" t="s">
        <v>720</v>
      </c>
      <c r="D3" s="18" t="s">
        <v>722</v>
      </c>
      <c r="E3" s="18" t="s">
        <v>723</v>
      </c>
      <c r="F3" s="18" t="s">
        <v>724</v>
      </c>
      <c r="G3" s="18" t="s">
        <v>725</v>
      </c>
      <c r="H3" s="18" t="s">
        <v>726</v>
      </c>
      <c r="I3" s="18" t="s">
        <v>727</v>
      </c>
    </row>
    <row r="4" spans="1:12" ht="37.5" x14ac:dyDescent="0.4">
      <c r="A4" s="144" t="s">
        <v>384</v>
      </c>
      <c r="B4" s="144" t="s">
        <v>18</v>
      </c>
      <c r="C4" s="139" t="s">
        <v>664</v>
      </c>
      <c r="D4" s="18" t="s">
        <v>665</v>
      </c>
      <c r="E4" s="18" t="s">
        <v>728</v>
      </c>
      <c r="F4" s="18" t="s">
        <v>729</v>
      </c>
      <c r="G4" s="18" t="s">
        <v>730</v>
      </c>
      <c r="H4" s="18" t="s">
        <v>731</v>
      </c>
      <c r="I4" s="18" t="s">
        <v>666</v>
      </c>
      <c r="J4" s="18" t="s">
        <v>671</v>
      </c>
    </row>
    <row r="5" spans="1:12" ht="150" x14ac:dyDescent="0.4">
      <c r="A5" s="144" t="s">
        <v>232</v>
      </c>
      <c r="B5" s="144" t="s">
        <v>233</v>
      </c>
      <c r="C5" s="139" t="s">
        <v>664</v>
      </c>
      <c r="D5" s="18" t="s">
        <v>665</v>
      </c>
      <c r="E5" s="18" t="s">
        <v>666</v>
      </c>
      <c r="F5" s="18" t="s">
        <v>671</v>
      </c>
      <c r="G5" s="18" t="s">
        <v>732</v>
      </c>
      <c r="H5" s="18" t="s">
        <v>733</v>
      </c>
      <c r="I5" s="18" t="s">
        <v>734</v>
      </c>
      <c r="J5" s="18" t="s">
        <v>724</v>
      </c>
    </row>
    <row r="6" spans="1:12" ht="56.25" x14ac:dyDescent="0.4">
      <c r="A6" s="144" t="s">
        <v>224</v>
      </c>
      <c r="B6" s="144" t="s">
        <v>225</v>
      </c>
      <c r="C6" s="18" t="s">
        <v>713</v>
      </c>
      <c r="D6" s="18" t="s">
        <v>712</v>
      </c>
      <c r="E6" s="18" t="s">
        <v>724</v>
      </c>
    </row>
    <row r="7" spans="1:12" ht="206.25" x14ac:dyDescent="0.4">
      <c r="A7" s="144" t="s">
        <v>222</v>
      </c>
      <c r="B7" s="144" t="s">
        <v>388</v>
      </c>
      <c r="C7" s="18" t="s">
        <v>713</v>
      </c>
      <c r="D7" s="18" t="s">
        <v>712</v>
      </c>
      <c r="E7" s="18" t="s">
        <v>735</v>
      </c>
      <c r="F7" s="18" t="s">
        <v>736</v>
      </c>
    </row>
    <row r="8" spans="1:12" x14ac:dyDescent="0.4">
      <c r="A8" s="144" t="s">
        <v>223</v>
      </c>
      <c r="B8" s="144" t="s">
        <v>440</v>
      </c>
      <c r="C8" s="18" t="s">
        <v>653</v>
      </c>
      <c r="D8" s="18" t="s">
        <v>654</v>
      </c>
      <c r="E8" s="18" t="s">
        <v>663</v>
      </c>
      <c r="F8" s="18" t="s">
        <v>737</v>
      </c>
      <c r="G8" s="18" t="s">
        <v>738</v>
      </c>
      <c r="H8" s="18" t="s">
        <v>739</v>
      </c>
    </row>
    <row r="9" spans="1:12" ht="37.5" x14ac:dyDescent="0.4">
      <c r="A9" s="144" t="s">
        <v>227</v>
      </c>
      <c r="B9" s="144" t="s">
        <v>228</v>
      </c>
      <c r="C9" s="18" t="s">
        <v>740</v>
      </c>
    </row>
    <row r="10" spans="1:12" ht="112.5" x14ac:dyDescent="0.4">
      <c r="A10" s="144" t="s">
        <v>230</v>
      </c>
      <c r="B10" s="144" t="s">
        <v>57</v>
      </c>
      <c r="C10" s="18" t="s">
        <v>724</v>
      </c>
      <c r="D10" s="18" t="s">
        <v>725</v>
      </c>
      <c r="E10" s="18" t="s">
        <v>723</v>
      </c>
      <c r="F10" s="18" t="s">
        <v>722</v>
      </c>
      <c r="G10" s="18" t="s">
        <v>720</v>
      </c>
    </row>
    <row r="11" spans="1:12" ht="93.75" x14ac:dyDescent="0.4">
      <c r="A11" s="144" t="s">
        <v>231</v>
      </c>
      <c r="B11" s="144" t="s">
        <v>58</v>
      </c>
      <c r="C11" s="18" t="s">
        <v>724</v>
      </c>
      <c r="D11" s="18" t="s">
        <v>725</v>
      </c>
      <c r="E11" s="18" t="s">
        <v>723</v>
      </c>
      <c r="F11" s="18" t="s">
        <v>722</v>
      </c>
      <c r="G11" s="18" t="s">
        <v>720</v>
      </c>
      <c r="H11" s="18" t="s">
        <v>655</v>
      </c>
      <c r="I11" s="18" t="s">
        <v>741</v>
      </c>
    </row>
    <row r="12" spans="1:12" x14ac:dyDescent="0.4">
      <c r="A12" s="144" t="s">
        <v>442</v>
      </c>
      <c r="B12" s="134" t="s">
        <v>441</v>
      </c>
      <c r="C12" s="18" t="s">
        <v>742</v>
      </c>
      <c r="D12" s="18" t="s">
        <v>743</v>
      </c>
      <c r="E12" s="18" t="s">
        <v>744</v>
      </c>
      <c r="F12" s="18" t="s">
        <v>745</v>
      </c>
      <c r="G12" s="18" t="s">
        <v>746</v>
      </c>
    </row>
    <row r="13" spans="1:12" ht="37.5" x14ac:dyDescent="0.4">
      <c r="A13" s="144" t="s">
        <v>234</v>
      </c>
      <c r="B13" s="144" t="s">
        <v>59</v>
      </c>
      <c r="C13" s="18" t="s">
        <v>747</v>
      </c>
      <c r="D13" s="18" t="s">
        <v>748</v>
      </c>
      <c r="E13" s="18" t="s">
        <v>749</v>
      </c>
      <c r="F13" s="18" t="s">
        <v>750</v>
      </c>
      <c r="G13" s="18" t="s">
        <v>751</v>
      </c>
      <c r="H13" s="18" t="s">
        <v>752</v>
      </c>
      <c r="I13" s="18" t="s">
        <v>753</v>
      </c>
      <c r="J13" s="18" t="s">
        <v>754</v>
      </c>
      <c r="K13" s="18" t="s">
        <v>755</v>
      </c>
      <c r="L13" s="18" t="s">
        <v>756</v>
      </c>
    </row>
    <row r="14" spans="1:12" ht="37.5" x14ac:dyDescent="0.4">
      <c r="A14" s="144" t="s">
        <v>229</v>
      </c>
      <c r="B14" s="144" t="s">
        <v>56</v>
      </c>
      <c r="C14" s="18" t="s">
        <v>757</v>
      </c>
      <c r="D14" s="18" t="s">
        <v>758</v>
      </c>
    </row>
    <row r="15" spans="1:12" x14ac:dyDescent="0.4">
      <c r="A15" s="144" t="s">
        <v>220</v>
      </c>
      <c r="B15" s="144" t="s">
        <v>64</v>
      </c>
      <c r="C15" s="18" t="s">
        <v>759</v>
      </c>
      <c r="D15" s="18" t="s">
        <v>760</v>
      </c>
    </row>
  </sheetData>
  <sheetProtection algorithmName="SHA-512" hashValue="l52VGPChfFLQTJ+Caph1+KOsbf7VRLFeV4+qP2p24SgsInTO4pc3ajjze6qDrzNX3W7GaSttVwfOr0ayjFOTtg==" saltValue="k4W7TNhhK6h8YTJHFFyzTg==" spinCount="100000" sheet="1" objects="1" scenarios="1"/>
  <phoneticPr fontId="1"/>
  <hyperlinks>
    <hyperlink ref="B12" location="検知目安水量!A1" display="水の量が足りない可能性があります。検知に必要な水の量はこちらをご確認ください。" xr:uid="{E5804A19-A8B2-4E93-B57F-DEB60EAAD27C}"/>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1" id="{3E89CCE2-F1B7-4CCB-817C-1C87243AD482}">
            <xm:f>AND(検索窓!$B$4&lt;&gt;"",       SUMPRODUCT(--ISNUMBER(SEARCH(検索窓!$B$4, A2)))       + SUMPRODUCT(--ISNUMBER(SEARCH(検索窓!$B$4, C2:Z2))) &gt; 0 )</xm:f>
            <x14:dxf>
              <fill>
                <patternFill>
                  <bgColor rgb="FFFFC000"/>
                </patternFill>
              </fill>
            </x14:dxf>
          </x14:cfRule>
          <xm:sqref>A2:A15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D8CF-20FA-4012-A8CC-6D15B25718B1}">
  <dimension ref="A1:D47"/>
  <sheetViews>
    <sheetView showGridLines="0" workbookViewId="0"/>
  </sheetViews>
  <sheetFormatPr defaultColWidth="8.75" defaultRowHeight="15.75" x14ac:dyDescent="0.4"/>
  <cols>
    <col min="1" max="1" width="46.125" style="1" bestFit="1" customWidth="1"/>
    <col min="2" max="3" width="13.375" style="1" customWidth="1"/>
    <col min="4" max="4" width="107.5" style="1" customWidth="1"/>
    <col min="5" max="7" width="8.75" style="1"/>
    <col min="8" max="9" width="9" style="1"/>
    <col min="10" max="10" width="8.75" style="1"/>
    <col min="11" max="13" width="9" style="1"/>
    <col min="14" max="14" width="8.75" style="1"/>
    <col min="15" max="16" width="9" style="1"/>
    <col min="17" max="17" width="8.75" style="1"/>
    <col min="18" max="20" width="9" style="1" customWidth="1"/>
    <col min="21" max="16384" width="8.75" style="1"/>
  </cols>
  <sheetData>
    <row r="1" spans="1:4" x14ac:dyDescent="0.4">
      <c r="A1" s="1" t="s">
        <v>389</v>
      </c>
    </row>
    <row r="3" spans="1:4" ht="16.5" thickBot="1" x14ac:dyDescent="0.45">
      <c r="C3" s="32" t="s">
        <v>366</v>
      </c>
    </row>
    <row r="4" spans="1:4" x14ac:dyDescent="0.4">
      <c r="A4" s="198" t="s">
        <v>67</v>
      </c>
      <c r="B4" s="199"/>
      <c r="C4" s="200"/>
    </row>
    <row r="5" spans="1:4" x14ac:dyDescent="0.4">
      <c r="A5" s="99" t="s">
        <v>68</v>
      </c>
      <c r="B5" s="3" t="s">
        <v>69</v>
      </c>
      <c r="C5" s="100" t="s">
        <v>70</v>
      </c>
    </row>
    <row r="6" spans="1:4" x14ac:dyDescent="0.4">
      <c r="A6" s="101" t="s">
        <v>367</v>
      </c>
      <c r="B6" s="5" t="s">
        <v>76</v>
      </c>
      <c r="C6" s="102" t="s">
        <v>77</v>
      </c>
    </row>
    <row r="7" spans="1:4" x14ac:dyDescent="0.4">
      <c r="A7" s="101" t="s">
        <v>81</v>
      </c>
      <c r="B7" s="5" t="s">
        <v>82</v>
      </c>
      <c r="C7" s="102">
        <v>6</v>
      </c>
    </row>
    <row r="8" spans="1:4" ht="16.5" thickBot="1" x14ac:dyDescent="0.45">
      <c r="A8" s="103" t="s">
        <v>368</v>
      </c>
      <c r="B8" s="104" t="s">
        <v>84</v>
      </c>
      <c r="C8" s="105" t="s">
        <v>85</v>
      </c>
    </row>
    <row r="9" spans="1:4" ht="16.5" thickBot="1" x14ac:dyDescent="0.45">
      <c r="A9" s="98"/>
      <c r="B9" s="98"/>
      <c r="C9" s="98"/>
    </row>
    <row r="10" spans="1:4" x14ac:dyDescent="0.4">
      <c r="A10" s="198" t="s">
        <v>86</v>
      </c>
      <c r="B10" s="199"/>
      <c r="C10" s="200"/>
    </row>
    <row r="11" spans="1:4" x14ac:dyDescent="0.4">
      <c r="A11" s="99" t="s">
        <v>68</v>
      </c>
      <c r="B11" s="3" t="s">
        <v>69</v>
      </c>
      <c r="C11" s="100" t="s">
        <v>70</v>
      </c>
    </row>
    <row r="12" spans="1:4" x14ac:dyDescent="0.4">
      <c r="A12" s="101" t="s">
        <v>367</v>
      </c>
      <c r="B12" s="5" t="s">
        <v>76</v>
      </c>
      <c r="C12" s="102" t="s">
        <v>90</v>
      </c>
    </row>
    <row r="13" spans="1:4" ht="31.5" x14ac:dyDescent="0.4">
      <c r="A13" s="101" t="s">
        <v>81</v>
      </c>
      <c r="B13" s="5" t="s">
        <v>82</v>
      </c>
      <c r="C13" s="102" t="s">
        <v>91</v>
      </c>
      <c r="D13" s="2" t="s">
        <v>401</v>
      </c>
    </row>
    <row r="14" spans="1:4" ht="16.5" thickBot="1" x14ac:dyDescent="0.45">
      <c r="A14" s="103" t="s">
        <v>368</v>
      </c>
      <c r="B14" s="104" t="s">
        <v>84</v>
      </c>
      <c r="C14" s="105" t="s">
        <v>94</v>
      </c>
    </row>
    <row r="15" spans="1:4" ht="16.5" thickBot="1" x14ac:dyDescent="0.45">
      <c r="A15" s="10"/>
      <c r="B15" s="10"/>
      <c r="C15" s="10"/>
    </row>
    <row r="16" spans="1:4" x14ac:dyDescent="0.4">
      <c r="A16" s="198" t="s">
        <v>95</v>
      </c>
      <c r="B16" s="199"/>
      <c r="C16" s="200"/>
    </row>
    <row r="17" spans="1:4" x14ac:dyDescent="0.4">
      <c r="A17" s="99" t="s">
        <v>68</v>
      </c>
      <c r="B17" s="3" t="s">
        <v>69</v>
      </c>
      <c r="C17" s="100" t="s">
        <v>70</v>
      </c>
    </row>
    <row r="18" spans="1:4" x14ac:dyDescent="0.4">
      <c r="A18" s="101" t="s">
        <v>367</v>
      </c>
      <c r="B18" s="5" t="s">
        <v>76</v>
      </c>
      <c r="C18" s="102" t="s">
        <v>96</v>
      </c>
    </row>
    <row r="19" spans="1:4" x14ac:dyDescent="0.4">
      <c r="A19" s="101" t="s">
        <v>367</v>
      </c>
      <c r="B19" s="5" t="s">
        <v>84</v>
      </c>
      <c r="C19" s="102" t="s">
        <v>91</v>
      </c>
    </row>
    <row r="20" spans="1:4" x14ac:dyDescent="0.4">
      <c r="A20" s="101" t="s">
        <v>97</v>
      </c>
      <c r="B20" s="5" t="s">
        <v>82</v>
      </c>
      <c r="C20" s="102" t="s">
        <v>98</v>
      </c>
      <c r="D20" s="1" t="s">
        <v>99</v>
      </c>
    </row>
    <row r="21" spans="1:4" ht="16.5" thickBot="1" x14ac:dyDescent="0.45">
      <c r="A21" s="103" t="s">
        <v>368</v>
      </c>
      <c r="B21" s="104" t="s">
        <v>84</v>
      </c>
      <c r="C21" s="105" t="s">
        <v>91</v>
      </c>
    </row>
    <row r="22" spans="1:4" ht="16.5" thickBot="1" x14ac:dyDescent="0.45">
      <c r="A22" s="98"/>
      <c r="B22" s="98"/>
      <c r="C22" s="98"/>
    </row>
    <row r="23" spans="1:4" x14ac:dyDescent="0.4">
      <c r="A23" s="198" t="s">
        <v>100</v>
      </c>
      <c r="B23" s="199"/>
      <c r="C23" s="200"/>
    </row>
    <row r="24" spans="1:4" x14ac:dyDescent="0.4">
      <c r="A24" s="99" t="s">
        <v>68</v>
      </c>
      <c r="B24" s="3" t="s">
        <v>69</v>
      </c>
      <c r="C24" s="100" t="s">
        <v>70</v>
      </c>
    </row>
    <row r="25" spans="1:4" x14ac:dyDescent="0.4">
      <c r="A25" s="101" t="s">
        <v>367</v>
      </c>
      <c r="B25" s="5" t="s">
        <v>76</v>
      </c>
      <c r="C25" s="102" t="s">
        <v>90</v>
      </c>
    </row>
    <row r="26" spans="1:4" x14ac:dyDescent="0.4">
      <c r="A26" s="101" t="s">
        <v>367</v>
      </c>
      <c r="B26" s="5" t="s">
        <v>84</v>
      </c>
      <c r="C26" s="102" t="s">
        <v>94</v>
      </c>
    </row>
    <row r="27" spans="1:4" x14ac:dyDescent="0.4">
      <c r="A27" s="101" t="s">
        <v>101</v>
      </c>
      <c r="B27" s="5" t="s">
        <v>82</v>
      </c>
      <c r="C27" s="102" t="s">
        <v>102</v>
      </c>
      <c r="D27" s="1" t="s">
        <v>402</v>
      </c>
    </row>
    <row r="28" spans="1:4" x14ac:dyDescent="0.4">
      <c r="A28" s="101" t="s">
        <v>97</v>
      </c>
      <c r="B28" s="5" t="s">
        <v>82</v>
      </c>
      <c r="C28" s="102" t="s">
        <v>91</v>
      </c>
      <c r="D28" s="1" t="s">
        <v>403</v>
      </c>
    </row>
    <row r="29" spans="1:4" ht="16.5" thickBot="1" x14ac:dyDescent="0.45">
      <c r="A29" s="103" t="s">
        <v>368</v>
      </c>
      <c r="B29" s="104" t="s">
        <v>84</v>
      </c>
      <c r="C29" s="105" t="s">
        <v>94</v>
      </c>
    </row>
    <row r="30" spans="1:4" ht="16.5" thickBot="1" x14ac:dyDescent="0.45">
      <c r="A30" s="98"/>
      <c r="B30" s="98"/>
      <c r="C30" s="98"/>
    </row>
    <row r="31" spans="1:4" x14ac:dyDescent="0.4">
      <c r="A31" s="198" t="s">
        <v>103</v>
      </c>
      <c r="B31" s="199"/>
      <c r="C31" s="200"/>
    </row>
    <row r="32" spans="1:4" x14ac:dyDescent="0.4">
      <c r="A32" s="99" t="s">
        <v>68</v>
      </c>
      <c r="B32" s="3" t="s">
        <v>69</v>
      </c>
      <c r="C32" s="100" t="s">
        <v>70</v>
      </c>
    </row>
    <row r="33" spans="1:3" ht="16.5" thickBot="1" x14ac:dyDescent="0.45">
      <c r="A33" s="103" t="s">
        <v>367</v>
      </c>
      <c r="B33" s="104" t="s">
        <v>104</v>
      </c>
      <c r="C33" s="105" t="s">
        <v>90</v>
      </c>
    </row>
    <row r="34" spans="1:3" ht="16.5" thickBot="1" x14ac:dyDescent="0.45">
      <c r="A34" s="98"/>
      <c r="B34" s="98"/>
      <c r="C34" s="98"/>
    </row>
    <row r="35" spans="1:3" x14ac:dyDescent="0.4">
      <c r="A35" s="198" t="s">
        <v>83</v>
      </c>
      <c r="B35" s="199"/>
      <c r="C35" s="200"/>
    </row>
    <row r="36" spans="1:3" x14ac:dyDescent="0.4">
      <c r="A36" s="99" t="s">
        <v>68</v>
      </c>
      <c r="B36" s="3" t="s">
        <v>69</v>
      </c>
      <c r="C36" s="100" t="s">
        <v>70</v>
      </c>
    </row>
    <row r="37" spans="1:3" x14ac:dyDescent="0.4">
      <c r="A37" s="101" t="s">
        <v>367</v>
      </c>
      <c r="B37" s="5" t="s">
        <v>76</v>
      </c>
      <c r="C37" s="102" t="s">
        <v>105</v>
      </c>
    </row>
    <row r="38" spans="1:3" ht="16.5" thickBot="1" x14ac:dyDescent="0.45">
      <c r="A38" s="103" t="s">
        <v>81</v>
      </c>
      <c r="B38" s="104" t="s">
        <v>82</v>
      </c>
      <c r="C38" s="105" t="s">
        <v>106</v>
      </c>
    </row>
    <row r="39" spans="1:3" ht="16.5" thickBot="1" x14ac:dyDescent="0.45">
      <c r="A39" s="98"/>
      <c r="B39" s="98"/>
      <c r="C39" s="98"/>
    </row>
    <row r="40" spans="1:3" x14ac:dyDescent="0.4">
      <c r="A40" s="198" t="s">
        <v>107</v>
      </c>
      <c r="B40" s="199"/>
      <c r="C40" s="200"/>
    </row>
    <row r="41" spans="1:3" x14ac:dyDescent="0.4">
      <c r="A41" s="99" t="s">
        <v>68</v>
      </c>
      <c r="B41" s="3" t="s">
        <v>69</v>
      </c>
      <c r="C41" s="100" t="s">
        <v>70</v>
      </c>
    </row>
    <row r="42" spans="1:3" ht="16.5" thickBot="1" x14ac:dyDescent="0.45">
      <c r="A42" s="103" t="s">
        <v>108</v>
      </c>
      <c r="B42" s="104" t="s">
        <v>109</v>
      </c>
      <c r="C42" s="105" t="s">
        <v>110</v>
      </c>
    </row>
    <row r="43" spans="1:3" ht="16.5" thickBot="1" x14ac:dyDescent="0.45">
      <c r="A43" s="98"/>
      <c r="B43" s="98"/>
      <c r="C43" s="98"/>
    </row>
    <row r="44" spans="1:3" x14ac:dyDescent="0.4">
      <c r="A44" s="198" t="s">
        <v>111</v>
      </c>
      <c r="B44" s="199"/>
      <c r="C44" s="200"/>
    </row>
    <row r="45" spans="1:3" x14ac:dyDescent="0.4">
      <c r="A45" s="99" t="s">
        <v>68</v>
      </c>
      <c r="B45" s="3" t="s">
        <v>69</v>
      </c>
      <c r="C45" s="100" t="s">
        <v>70</v>
      </c>
    </row>
    <row r="46" spans="1:3" x14ac:dyDescent="0.4">
      <c r="A46" s="101" t="s">
        <v>108</v>
      </c>
      <c r="B46" s="5" t="s">
        <v>109</v>
      </c>
      <c r="C46" s="102" t="s">
        <v>110</v>
      </c>
    </row>
    <row r="47" spans="1:3" ht="16.5" thickBot="1" x14ac:dyDescent="0.45">
      <c r="A47" s="103" t="s">
        <v>369</v>
      </c>
      <c r="B47" s="104" t="s">
        <v>109</v>
      </c>
      <c r="C47" s="105" t="s">
        <v>94</v>
      </c>
    </row>
  </sheetData>
  <sheetProtection algorithmName="SHA-512" hashValue="8WbOf1QDjsBZu3HuDabhr0V1GPvQg9NZQVDfe7Mv3LDUm2KtKhtGqhsNeSQiHVOf65jR0LlYXWWbyLMLeJkSrQ==" saltValue="MCcEcAeQZwTy09+g4u7yEQ==" spinCount="100000" sheet="1" objects="1" scenarios="1"/>
  <mergeCells count="8">
    <mergeCell ref="A35:C35"/>
    <mergeCell ref="A40:C40"/>
    <mergeCell ref="A44:C44"/>
    <mergeCell ref="A16:C16"/>
    <mergeCell ref="A4:C4"/>
    <mergeCell ref="A10:C10"/>
    <mergeCell ref="A23:C23"/>
    <mergeCell ref="A31:C31"/>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2C75-BFDD-46C4-BB5A-CD6E0F5ED13B}">
  <dimension ref="A1:E15"/>
  <sheetViews>
    <sheetView showGridLines="0" zoomScaleNormal="100" workbookViewId="0"/>
  </sheetViews>
  <sheetFormatPr defaultRowHeight="15.75" x14ac:dyDescent="0.4"/>
  <cols>
    <col min="1" max="1" width="31.125" style="1" customWidth="1"/>
    <col min="2" max="2" width="21.125" style="1" customWidth="1"/>
    <col min="3" max="3" width="50.75" style="1" customWidth="1"/>
    <col min="4" max="4" width="8.625" style="1" bestFit="1" customWidth="1"/>
    <col min="5" max="5" width="27.125" style="1" bestFit="1" customWidth="1"/>
    <col min="6" max="16384" width="9" style="1"/>
  </cols>
  <sheetData>
    <row r="1" spans="1:5" x14ac:dyDescent="0.4">
      <c r="A1" s="1" t="s">
        <v>390</v>
      </c>
    </row>
    <row r="2" spans="1:5" ht="16.5" thickBot="1" x14ac:dyDescent="0.45"/>
    <row r="3" spans="1:5" x14ac:dyDescent="0.4">
      <c r="A3" s="198" t="s">
        <v>67</v>
      </c>
      <c r="B3" s="199"/>
      <c r="C3" s="199"/>
      <c r="D3" s="199"/>
      <c r="E3" s="200"/>
    </row>
    <row r="4" spans="1:5" x14ac:dyDescent="0.4">
      <c r="A4" s="115" t="s">
        <v>71</v>
      </c>
      <c r="B4" s="4" t="s">
        <v>72</v>
      </c>
      <c r="C4" s="3" t="s">
        <v>73</v>
      </c>
      <c r="D4" s="4" t="s">
        <v>74</v>
      </c>
      <c r="E4" s="100" t="s">
        <v>75</v>
      </c>
    </row>
    <row r="5" spans="1:5" ht="95.25" thickBot="1" x14ac:dyDescent="0.45">
      <c r="A5" s="116" t="s">
        <v>450</v>
      </c>
      <c r="B5" s="117" t="s">
        <v>78</v>
      </c>
      <c r="C5" s="117" t="s">
        <v>449</v>
      </c>
      <c r="D5" s="117" t="s">
        <v>79</v>
      </c>
      <c r="E5" s="105" t="s">
        <v>80</v>
      </c>
    </row>
    <row r="6" spans="1:5" ht="16.5" thickBot="1" x14ac:dyDescent="0.45">
      <c r="A6" s="114"/>
      <c r="B6" s="114"/>
      <c r="C6" s="114"/>
      <c r="D6" s="114"/>
      <c r="E6" s="98"/>
    </row>
    <row r="7" spans="1:5" x14ac:dyDescent="0.4">
      <c r="A7" s="198" t="s">
        <v>364</v>
      </c>
      <c r="B7" s="199"/>
      <c r="C7" s="199"/>
      <c r="D7" s="199"/>
      <c r="E7" s="200"/>
    </row>
    <row r="8" spans="1:5" x14ac:dyDescent="0.4">
      <c r="A8" s="115" t="s">
        <v>71</v>
      </c>
      <c r="B8" s="4" t="s">
        <v>72</v>
      </c>
      <c r="C8" s="3" t="s">
        <v>73</v>
      </c>
      <c r="D8" s="4" t="s">
        <v>74</v>
      </c>
      <c r="E8" s="100" t="s">
        <v>75</v>
      </c>
    </row>
    <row r="9" spans="1:5" ht="95.25" thickBot="1" x14ac:dyDescent="0.45">
      <c r="A9" s="116" t="s">
        <v>159</v>
      </c>
      <c r="B9" s="117" t="s">
        <v>87</v>
      </c>
      <c r="C9" s="117" t="s">
        <v>88</v>
      </c>
      <c r="D9" s="117" t="s">
        <v>79</v>
      </c>
      <c r="E9" s="105" t="s">
        <v>89</v>
      </c>
    </row>
    <row r="10" spans="1:5" ht="16.5" thickBot="1" x14ac:dyDescent="0.45">
      <c r="A10" s="114"/>
      <c r="B10" s="114"/>
      <c r="C10" s="114"/>
      <c r="D10" s="114"/>
      <c r="E10" s="98"/>
    </row>
    <row r="11" spans="1:5" x14ac:dyDescent="0.4">
      <c r="A11" s="198" t="s">
        <v>365</v>
      </c>
      <c r="B11" s="199"/>
      <c r="C11" s="199"/>
      <c r="D11" s="199"/>
      <c r="E11" s="200"/>
    </row>
    <row r="12" spans="1:5" x14ac:dyDescent="0.4">
      <c r="A12" s="115" t="s">
        <v>71</v>
      </c>
      <c r="B12" s="4" t="s">
        <v>72</v>
      </c>
      <c r="C12" s="3" t="s">
        <v>73</v>
      </c>
      <c r="D12" s="4" t="s">
        <v>74</v>
      </c>
      <c r="E12" s="100" t="s">
        <v>75</v>
      </c>
    </row>
    <row r="13" spans="1:5" ht="32.25" thickBot="1" x14ac:dyDescent="0.45">
      <c r="A13" s="116" t="s">
        <v>160</v>
      </c>
      <c r="B13" s="117" t="s">
        <v>92</v>
      </c>
      <c r="C13" s="117" t="s">
        <v>161</v>
      </c>
      <c r="D13" s="117" t="s">
        <v>79</v>
      </c>
      <c r="E13" s="105" t="s">
        <v>93</v>
      </c>
    </row>
    <row r="15" spans="1:5" x14ac:dyDescent="0.4">
      <c r="A15" s="118" t="s">
        <v>423</v>
      </c>
    </row>
  </sheetData>
  <sheetProtection algorithmName="SHA-512" hashValue="9Kydep9OsGJawLYLB0YAEfdIbj9nVUIEe+zM3YKI8ZcLWN+fmZgwb8Xruc2vPcRU7x7OWJvJtF4tnil8iElQ4A==" saltValue="Hg85POJxJCqAUfdtF7XxyQ==" spinCount="100000" sheet="1" objects="1" scenarios="1"/>
  <mergeCells count="3">
    <mergeCell ref="A3:E3"/>
    <mergeCell ref="A7:E7"/>
    <mergeCell ref="A11:E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漏水検知器仕様比較</vt:lpstr>
      <vt:lpstr>検索窓</vt:lpstr>
      <vt:lpstr>製品仕様</vt:lpstr>
      <vt:lpstr>設置・取付け方法</vt:lpstr>
      <vt:lpstr>設定・操作方法</vt:lpstr>
      <vt:lpstr>トラブルシューティング</vt:lpstr>
      <vt:lpstr>組み合わせ表</vt:lpstr>
      <vt:lpstr>ブザー</vt:lpstr>
      <vt:lpstr>後継品一覧</vt:lpstr>
      <vt:lpstr>外部出力接点仕様</vt:lpstr>
      <vt:lpstr>検知目安水量</vt:lpstr>
      <vt:lpstr>計装線</vt:lpstr>
      <vt:lpstr>1回路検知器比較</vt:lpstr>
      <vt:lpstr>イラスト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rus-00592</dc:creator>
  <cp:lastModifiedBy>rus-00592</cp:lastModifiedBy>
  <dcterms:created xsi:type="dcterms:W3CDTF">2026-01-08T06:47:00Z</dcterms:created>
  <dcterms:modified xsi:type="dcterms:W3CDTF">2026-02-20T06:10:07Z</dcterms:modified>
</cp:coreProperties>
</file>